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<sst xmlns="http://schemas.openxmlformats.org/spreadsheetml/2006/main" count="2780" uniqueCount="2099">
  <si>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</si>
  <si>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</si>
  <si>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</si>
  <si>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</si>
  <si>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</si>
  <si>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</si>
  <si>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</si>
  <si>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</si>
  <si>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</si>
  <si>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</si>
  <si>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</si>
  <si>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</si>
  <si>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</si>
  <si>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</si>
  <si>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</si>
  <si>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</si>
  <si>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</si>
  <si>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</si>
  <si>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</si>
  <si>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</si>
  <si>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</si>
  <si>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</si>
  <si>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</si>
  <si>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</si>
  <si>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</si>
  <si>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</si>
  <si>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</si>
  <si>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</si>
  <si>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</si>
  <si>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</si>
  <si>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</si>
  <si>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</si>
  <si>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</si>
  <si>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</si>
  <si>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</si>
  <si>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</si>
  <si>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</si>
  <si>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</si>
  <si>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</si>
  <si>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</si>
  <si>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</si>
  <si>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</si>
  <si>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</si>
  <si>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</si>
  <si>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</si>
  <si>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</si>
  <si>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</si>
  <si>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</si>
  <si>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</si>
  <si>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</si>
  <si>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</si>
  <si>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</si>
  <si>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</si>
  <si>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</si>
  <si>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</si>
  <si>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</si>
  <si>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</si>
  <si>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</si>
  <si>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</si>
  <si>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</si>
  <si>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</si>
  <si>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</si>
  <si>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</si>
  <si>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</si>
  <si>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</si>
  <si>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</si>
  <si>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</si>
  <si>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</si>
  <si>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</si>
  <si>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</si>
  <si>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</si>
  <si>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</si>
  <si>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</si>
  <si>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</si>
  <si>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</si>
  <si>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</si>
  <si>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</si>
  <si>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</si>
  <si>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</si>
  <si>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</si>
  <si>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</si>
  <si>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</si>
  <si>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</si>
  <si>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</si>
  <si>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</si>
  <si>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</si>
  <si>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</si>
  <si>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</si>
  <si>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</si>
  <si>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</si>
  <si>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</si>
  <si>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</si>
  <si>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</si>
  <si>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</si>
  <si>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</si>
  <si>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</si>
  <si>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</si>
  <si>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</si>
  <si>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</si>
  <si>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</si>
  <si>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</si>
  <si>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</si>
  <si>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</si>
  <si>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</si>
  <si>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</si>
  <si>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</si>
  <si>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</si>
  <si>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</si>
  <si>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</si>
  <si>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</si>
  <si>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</si>
  <si>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</si>
  <si>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</si>
  <si>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</si>
  <si>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</si>
  <si>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</si>
  <si>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</si>
  <si>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</si>
  <si>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</si>
  <si>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</si>
  <si>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</si>
  <si>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</si>
  <si>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</si>
  <si>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</si>
  <si>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</si>
  <si>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</si>
  <si>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</si>
  <si>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</si>
  <si>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</si>
  <si>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</si>
  <si>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</si>
  <si>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</si>
  <si>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</si>
  <si>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</si>
  <si>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</si>
  <si>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</si>
  <si>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</si>
  <si>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</si>
  <si>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</si>
  <si>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</si>
  <si>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</si>
  <si>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</si>
  <si>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</si>
  <si>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</si>
  <si>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</si>
  <si>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</si>
  <si>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</si>
  <si>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</si>
  <si>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</si>
  <si>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</si>
  <si>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</si>
  <si>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</si>
  <si>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</si>
  <si>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</si>
  <si>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</si>
  <si>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</si>
  <si>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</si>
  <si>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</si>
  <si>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</si>
  <si>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</si>
  <si>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</si>
  <si>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</si>
  <si>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</si>
  <si>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</si>
  <si>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</si>
  <si>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</si>
  <si>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</si>
  <si>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</si>
  <si>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</si>
  <si>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</si>
  <si>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</si>
  <si>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</si>
  <si>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</si>
  <si>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</si>
  <si>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</si>
  <si>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</si>
  <si>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</si>
  <si>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</si>
  <si>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</si>
  <si>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</si>
  <si>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</si>
  <si>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</si>
  <si>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</si>
  <si>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</si>
  <si>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</si>
  <si>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</si>
  <si>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</si>
  <si>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</si>
  <si>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</si>
  <si>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</si>
  <si>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</si>
  <si>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</si>
  <si>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</si>
  <si>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</si>
  <si>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</si>
  <si>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</si>
  <si>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</si>
  <si>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</si>
  <si>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</si>
  <si>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</si>
  <si>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</si>
  <si>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</si>
  <si>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</si>
  <si>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</si>
  <si>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</si>
  <si>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</si>
  <si>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</si>
  <si>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</si>
  <si>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</si>
  <si>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</si>
  <si>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</si>
  <si>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</si>
  <si>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</si>
  <si>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</si>
  <si>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</si>
  <si>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</si>
  <si>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</si>
  <si>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</si>
  <si>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</si>
  <si>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</si>
  <si>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</si>
  <si>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</si>
  <si>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</si>
  <si>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</si>
  <si>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</si>
  <si>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</si>
  <si>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</si>
  <si>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</si>
  <si>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</si>
  <si>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</si>
  <si>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</si>
  <si>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</si>
  <si>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</si>
  <si>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</si>
  <si>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</si>
  <si>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</si>
  <si>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</si>
  <si>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</si>
  <si>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</si>
  <si>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</si>
  <si>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</si>
  <si>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</si>
  <si>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</si>
  <si>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</si>
  <si>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</si>
  <si>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</si>
  <si>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</si>
  <si>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</si>
  <si>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</si>
  <si>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</si>
  <si>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</si>
  <si>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</si>
  <si>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</si>
  <si>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</si>
  <si>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</si>
  <si>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</si>
  <si>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</si>
  <si>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</si>
  <si>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</si>
  <si>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</si>
  <si>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</si>
  <si>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</si>
  <si>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</si>
  <si>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</si>
  <si>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</si>
  <si>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</si>
  <si>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</si>
  <si>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</si>
  <si>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</si>
  <si>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</si>
  <si>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</si>
  <si>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</si>
  <si>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</si>
  <si>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</si>
  <si>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</si>
  <si>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</si>
  <si>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</si>
  <si>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</si>
  <si>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</si>
  <si>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</si>
  <si>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</si>
  <si>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</si>
  <si>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</si>
  <si>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</si>
  <si>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</si>
  <si>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</si>
  <si>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</si>
  <si>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</si>
  <si>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</si>
  <si>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</si>
  <si>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</si>
  <si>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</si>
  <si>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</si>
  <si>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</si>
  <si>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</si>
  <si>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</si>
  <si>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</si>
  <si>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</si>
  <si>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</si>
  <si>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</si>
  <si>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</si>
  <si>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</si>
  <si>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</si>
  <si>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</si>
  <si>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</si>
  <si>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</si>
  <si>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</si>
  <si>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</si>
  <si>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</si>
  <si>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</si>
  <si>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</si>
  <si>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</si>
  <si>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</si>
  <si>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</si>
  <si>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</si>
  <si>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</si>
  <si>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</si>
  <si>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</si>
  <si>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</si>
  <si>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</si>
  <si>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</si>
  <si>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</si>
  <si>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</si>
  <si>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</si>
  <si>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</si>
  <si>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</si>
  <si>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</si>
  <si>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</si>
  <si>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</si>
  <si>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</si>
  <si>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</si>
  <si>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</si>
  <si>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</si>
  <si>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</si>
  <si>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</si>
  <si>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</si>
  <si>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</si>
  <si>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</si>
  <si>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</si>
  <si>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</si>
  <si>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</si>
  <si>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</si>
  <si>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</si>
  <si>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</si>
  <si>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</si>
  <si>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</si>
  <si>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</si>
  <si>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</si>
  <si>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</si>
  <si>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</si>
  <si>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</si>
  <si>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</si>
  <si>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</si>
  <si>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</si>
  <si>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</si>
  <si>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</si>
  <si>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</si>
  <si>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</si>
  <si>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</si>
  <si>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</si>
  <si>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</si>
  <si>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</si>
  <si>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</si>
  <si>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</si>
  <si>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</si>
  <si>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</si>
  <si>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</si>
  <si>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</si>
  <si>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</si>
  <si>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</si>
  <si>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</si>
  <si>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</si>
  <si>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</si>
  <si>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</si>
  <si>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</si>
  <si>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</si>
  <si>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</si>
  <si>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</si>
  <si>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</si>
  <si>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</si>
  <si>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</si>
  <si>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</si>
  <si>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</si>
  <si>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</si>
  <si>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</si>
  <si>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</si>
  <si>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</si>
  <si>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</si>
  <si>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</si>
  <si>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</si>
  <si>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</si>
  <si>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</si>
  <si>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</si>
  <si>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</si>
  <si>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</si>
  <si>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</si>
  <si>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</si>
  <si>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</si>
  <si>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</si>
  <si>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</si>
  <si>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</si>
  <si>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</si>
  <si>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</si>
  <si>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</si>
  <si>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</si>
  <si>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</si>
  <si>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</si>
  <si>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</si>
  <si>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</si>
  <si>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</si>
  <si>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</si>
  <si>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</si>
  <si>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</si>
  <si>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</si>
  <si>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</si>
  <si>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</si>
  <si>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</si>
  <si>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</si>
  <si>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</si>
  <si>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</si>
  <si>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</si>
  <si>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</si>
  <si>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</si>
  <si>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</si>
  <si>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</si>
  <si>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</si>
  <si>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</si>
  <si>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</si>
  <si>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</si>
  <si>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</si>
  <si>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</si>
  <si>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</si>
  <si>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</si>
  <si>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</si>
  <si>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</si>
  <si>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</si>
  <si>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</si>
  <si>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</si>
  <si>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</si>
  <si>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</si>
  <si>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</si>
  <si>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</si>
  <si>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</si>
  <si>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</si>
  <si>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</si>
  <si>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</si>
  <si>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</si>
  <si>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</si>
  <si>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</si>
  <si>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</si>
  <si>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</si>
  <si>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</si>
  <si>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</si>
  <si>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</si>
  <si>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</si>
  <si>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</si>
  <si>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</si>
  <si>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</si>
  <si>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</si>
  <si>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</si>
  <si>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</si>
  <si>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</si>
  <si>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</si>
  <si>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</si>
  <si>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</si>
  <si>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</si>
  <si>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</si>
  <si>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</si>
  <si>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</si>
  <si>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</si>
  <si>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</si>
  <si>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</si>
  <si>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</si>
  <si>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</si>
  <si>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</si>
  <si>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</si>
  <si>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</si>
  <si>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</si>
  <si>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</si>
  <si>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</si>
  <si>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</si>
  <si>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</si>
  <si>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</si>
  <si>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</si>
  <si>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</si>
  <si>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</si>
  <si>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</si>
  <si>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</si>
  <si>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</si>
  <si>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</si>
  <si>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</si>
  <si>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</si>
  <si>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</si>
  <si>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</si>
  <si>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</si>
  <si>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</si>
  <si>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</si>
  <si>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</si>
  <si>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</si>
  <si>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</si>
  <si>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</si>
  <si>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</si>
  <si>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</si>
  <si>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</si>
  <si>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</si>
  <si>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</si>
  <si>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</si>
  <si>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</si>
  <si>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</si>
  <si>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</si>
  <si>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</si>
  <si>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</si>
  <si>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</si>
  <si>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</si>
  <si>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</si>
  <si>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</si>
  <si>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</si>
  <si>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</si>
  <si>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</si>
  <si>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</si>
  <si>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</si>
  <si>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</si>
  <si>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</si>
  <si>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</si>
  <si>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</si>
  <si>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</si>
  <si>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</si>
  <si>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</si>
  <si>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</si>
  <si>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</si>
  <si>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</si>
  <si>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</si>
  <si>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</si>
  <si>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</si>
  <si>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</si>
  <si>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</si>
  <si>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</si>
  <si>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</si>
  <si>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</si>
  <si>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</si>
  <si>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</si>
  <si>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</si>
  <si>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</si>
  <si>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</si>
  <si>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</si>
  <si>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</si>
  <si>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</si>
  <si>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</si>
  <si>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</si>
  <si>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</si>
  <si>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</si>
  <si>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</si>
  <si>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</si>
  <si>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</si>
  <si>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</si>
  <si>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</si>
  <si>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</si>
  <si>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</si>
  <si>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</si>
  <si>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</si>
  <si>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</si>
  <si>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</si>
  <si>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</si>
  <si>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</si>
  <si>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</si>
  <si>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</si>
  <si>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</si>
  <si>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</si>
  <si>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</si>
  <si>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</si>
  <si>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</si>
  <si>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</si>
  <si>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</si>
  <si>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</si>
  <si>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</si>
  <si>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</si>
  <si>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</si>
  <si>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</si>
  <si>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</si>
  <si>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</si>
  <si>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</si>
  <si>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</si>
  <si>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</si>
  <si>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</si>
  <si>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</si>
  <si>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</si>
  <si>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</si>
  <si>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</si>
  <si>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</si>
  <si>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</si>
  <si>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</si>
  <si>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</si>
  <si>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</si>
  <si>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</si>
  <si>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</si>
  <si>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</si>
  <si>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</si>
  <si>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</si>
  <si>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</si>
  <si>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</si>
  <si>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</si>
  <si>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</si>
  <si>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</si>
  <si>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</si>
  <si>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</si>
  <si>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</si>
  <si>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</si>
  <si>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</si>
  <si>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</si>
  <si>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</si>
  <si>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</si>
  <si>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</si>
  <si>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</si>
  <si>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</si>
  <si>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</si>
  <si>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</si>
  <si>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</si>
  <si>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</si>
  <si>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</si>
  <si>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</si>
  <si>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</si>
  <si>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</si>
  <si>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</si>
  <si>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</si>
  <si>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</si>
  <si>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</si>
  <si>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</si>
  <si>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</si>
  <si>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</si>
  <si>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</si>
  <si>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</si>
  <si>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</si>
  <si>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</si>
  <si>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</si>
  <si>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</si>
  <si>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</si>
  <si>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</si>
  <si>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</si>
  <si>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</si>
  <si>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</si>
  <si>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</si>
  <si>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</si>
  <si>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</si>
  <si>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</si>
  <si>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</si>
  <si>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</si>
  <si>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</si>
  <si>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</si>
  <si>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</si>
  <si>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</si>
  <si>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</si>
  <si>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</si>
  <si>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</si>
  <si>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</si>
  <si>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</si>
  <si>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</si>
  <si>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</si>
  <si>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</si>
  <si>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</si>
  <si>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</si>
  <si>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</si>
  <si>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</si>
  <si>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</si>
  <si>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</si>
  <si>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</si>
  <si>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</si>
  <si>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</si>
  <si>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</si>
  <si>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</si>
  <si>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</si>
  <si>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</si>
  <si>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</si>
  <si>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</si>
  <si>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</si>
  <si>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</si>
  <si>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</si>
  <si>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</si>
  <si>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</si>
  <si>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</si>
  <si>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</si>
  <si>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</si>
  <si>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</si>
  <si>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</si>
  <si>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</si>
  <si>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</si>
  <si>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</si>
  <si>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</si>
  <si>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</si>
  <si>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</si>
  <si>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</si>
  <si>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</si>
  <si>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</si>
  <si>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</si>
  <si>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</si>
  <si>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</si>
  <si>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</si>
  <si>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</si>
  <si>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</si>
  <si>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</si>
  <si>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</si>
  <si>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</si>
  <si>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</si>
  <si>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</si>
  <si>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</si>
  <si>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</si>
  <si>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</si>
  <si>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</si>
  <si>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</si>
  <si>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</si>
  <si>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</si>
  <si>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</si>
  <si>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</si>
  <si>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</si>
  <si>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</si>
  <si>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</si>
  <si>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</si>
  <si>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</si>
  <si>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</si>
  <si>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</si>
  <si>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</si>
  <si>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</si>
  <si>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</si>
  <si>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</si>
  <si>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</si>
  <si>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</si>
  <si>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</si>
  <si>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</si>
  <si>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</si>
  <si>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</si>
  <si>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</si>
  <si>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</si>
  <si>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</si>
  <si>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</si>
  <si>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</si>
  <si>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</si>
  <si>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</si>
  <si>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</si>
  <si>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</si>
  <si>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</si>
  <si>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</si>
  <si>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</si>
  <si>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</si>
  <si>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</si>
  <si>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</si>
  <si>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</si>
  <si>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</si>
  <si>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</si>
  <si>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</si>
  <si>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</si>
  <si>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</si>
  <si>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</si>
  <si>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</si>
  <si>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</si>
  <si>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</si>
  <si>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</si>
  <si>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</si>
  <si>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</si>
  <si>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</si>
  <si>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</si>
  <si>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</si>
  <si>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</si>
  <si>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</si>
  <si>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</si>
  <si>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</si>
  <si>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</si>
  <si>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</si>
  <si>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</si>
  <si>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</si>
  <si>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</si>
  <si>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</si>
  <si>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</si>
  <si>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</si>
  <si>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</si>
  <si>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</si>
  <si>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</si>
  <si>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</si>
  <si>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</si>
  <si>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</si>
  <si>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</si>
  <si>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</si>
  <si>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</si>
  <si>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</si>
  <si>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</si>
  <si>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</si>
  <si>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</si>
  <si>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</si>
  <si>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</si>
  <si>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</si>
  <si>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</si>
  <si>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</si>
  <si>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</si>
  <si>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</si>
  <si>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</si>
  <si>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</si>
  <si>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</si>
  <si>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</si>
  <si>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</si>
  <si>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</si>
  <si>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</si>
  <si>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</si>
  <si>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</si>
  <si>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</si>
  <si>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</si>
  <si>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</si>
  <si>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</si>
  <si>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</si>
  <si>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</si>
  <si>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</si>
  <si>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</si>
  <si>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</si>
  <si>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</si>
  <si>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</si>
  <si>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</si>
  <si>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</si>
  <si>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</si>
  <si>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</si>
  <si>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</si>
  <si>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</si>
  <si>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</si>
  <si>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</si>
  <si>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</si>
  <si>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</si>
  <si>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</si>
  <si>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</si>
  <si>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</si>
  <si>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</si>
  <si>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</si>
  <si>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</si>
  <si>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</si>
  <si>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</si>
  <si>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</si>
  <si>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</si>
  <si>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</si>
  <si>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</si>
  <si>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</si>
  <si>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</si>
  <si>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</si>
  <si>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</si>
  <si>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</si>
  <si>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</si>
  <si>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</si>
  <si>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</si>
  <si>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</si>
  <si>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</si>
  <si>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</si>
  <si>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</si>
  <si>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</si>
  <si>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</si>
  <si>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</si>
  <si>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</si>
  <si>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</si>
  <si>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</si>
  <si>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</si>
  <si>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</si>
  <si>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</si>
  <si>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</si>
  <si>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</si>
  <si>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</si>
  <si>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</si>
  <si>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</si>
  <si>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</si>
  <si>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</si>
  <si>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</si>
  <si>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</si>
  <si>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</si>
  <si>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</si>
  <si>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</si>
  <si>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</si>
  <si>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</si>
  <si>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</si>
  <si>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</si>
  <si>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</si>
  <si>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</si>
  <si>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</si>
  <si>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</si>
  <si>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</si>
  <si>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</si>
  <si>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</si>
  <si>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</si>
  <si>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</si>
  <si>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</si>
  <si>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</si>
  <si>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</si>
  <si>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</si>
  <si>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</si>
  <si>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</si>
  <si>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</si>
  <si>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</si>
  <si>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</si>
  <si>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</si>
  <si>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</si>
  <si>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</si>
  <si>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</si>
  <si>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</si>
  <si>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</si>
  <si>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</si>
  <si>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</si>
  <si>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</si>
  <si>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</si>
  <si>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</si>
  <si>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</si>
  <si>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</si>
  <si>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</si>
  <si>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</si>
  <si>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</si>
  <si>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</si>
  <si>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</si>
  <si>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</si>
  <si>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</si>
  <si>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</si>
  <si>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</si>
  <si>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</si>
  <si>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</si>
  <si>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</si>
  <si>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</si>
  <si>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</si>
  <si>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</si>
  <si>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</si>
  <si>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</si>
  <si>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</si>
  <si>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</si>
  <si>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</si>
  <si>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</si>
  <si>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</si>
  <si>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</si>
  <si>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</si>
  <si>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</si>
  <si>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</si>
  <si>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</si>
  <si>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</si>
  <si>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</si>
  <si>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</si>
  <si>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</si>
  <si>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</si>
  <si>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</si>
  <si>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</si>
  <si>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</si>
  <si>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</si>
  <si>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</si>
  <si>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</si>
  <si>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</si>
  <si>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</si>
  <si>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</si>
  <si>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</si>
  <si>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</si>
  <si>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</si>
  <si>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</si>
  <si>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</si>
  <si>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</si>
  <si>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</si>
  <si>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</si>
  <si>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</si>
  <si>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</si>
  <si>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</si>
  <si>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</si>
  <si>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</si>
  <si>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</si>
  <si>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</si>
  <si>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</si>
  <si>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</si>
  <si>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</si>
  <si>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</si>
  <si>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</si>
  <si>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</si>
  <si>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</si>
  <si>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</si>
  <si>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</si>
  <si>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</si>
  <si>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</si>
  <si>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</si>
  <si>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</si>
  <si>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</si>
  <si>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</si>
  <si>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</si>
  <si>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</si>
  <si>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</si>
  <si>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</si>
  <si>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</si>
  <si>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</si>
  <si>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</si>
  <si>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</si>
  <si>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</si>
  <si>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</si>
  <si>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</si>
  <si>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</si>
  <si>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</si>
  <si>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</si>
  <si>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</si>
  <si>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</si>
  <si>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</si>
  <si>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</si>
  <si>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</si>
  <si>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</si>
  <si>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</si>
  <si>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</si>
  <si>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</si>
  <si>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</si>
  <si>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</si>
  <si>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</si>
  <si>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</si>
  <si>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</si>
  <si>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</si>
  <si>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</si>
  <si>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</si>
  <si>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</si>
  <si>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</si>
  <si>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</si>
  <si>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</si>
  <si>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</si>
  <si>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</si>
  <si>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</si>
  <si>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</si>
  <si>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</si>
  <si>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</si>
  <si>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</si>
  <si>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</si>
  <si>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</si>
  <si>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</si>
  <si>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</si>
  <si>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</si>
  <si>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</si>
  <si>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</si>
  <si>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</si>
  <si>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</si>
  <si>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</si>
  <si>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</si>
  <si>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</si>
  <si>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</si>
  <si>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</si>
  <si>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</si>
  <si>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</si>
  <si>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</si>
  <si>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</si>
  <si>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</si>
  <si>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</si>
  <si>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</si>
  <si>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</si>
  <si>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</si>
  <si>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</si>
  <si>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</si>
  <si>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</si>
  <si>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</si>
  <si>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</si>
  <si>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</si>
  <si>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</si>
  <si>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</si>
  <si>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</si>
  <si>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</si>
  <si>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</si>
  <si>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</si>
  <si>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</si>
  <si>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</si>
  <si>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</si>
  <si>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</si>
  <si>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</si>
  <si>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</si>
  <si>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</si>
  <si>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</si>
  <si>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</si>
  <si>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</si>
  <si>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</si>
  <si>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</si>
  <si>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</si>
  <si>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</si>
  <si>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</si>
  <si>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</si>
  <si>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</si>
  <si>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</si>
  <si>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</si>
  <si>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</si>
  <si>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</si>
  <si>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</si>
  <si>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</si>
  <si>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</si>
  <si>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</si>
  <si>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</si>
  <si>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</si>
  <si>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</si>
  <si>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</si>
  <si>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</si>
  <si>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</si>
  <si>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</si>
  <si>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</si>
  <si>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</si>
  <si>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</si>
  <si>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</si>
  <si>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</si>
  <si>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</si>
  <si>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</si>
  <si>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</si>
  <si>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</si>
  <si>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</si>
  <si>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</si>
  <si>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</si>
  <si>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</si>
  <si>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</si>
  <si>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</si>
  <si>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</si>
  <si>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</si>
  <si>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</si>
  <si>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</si>
  <si>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</si>
  <si>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</si>
  <si>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</si>
  <si>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</si>
  <si>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</si>
  <si>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</si>
  <si>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</si>
  <si>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</si>
  <si>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</si>
  <si>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</si>
  <si>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</si>
  <si>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</si>
  <si>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</si>
  <si>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</si>
  <si>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</si>
  <si>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</si>
  <si>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</si>
  <si>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</si>
  <si>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</si>
  <si>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</si>
  <si>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</si>
  <si>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</si>
  <si>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</si>
  <si>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</si>
  <si>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</si>
  <si>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</si>
  <si>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</si>
  <si>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</si>
  <si>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</si>
  <si>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</si>
  <si>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</si>
  <si>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</si>
  <si>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</si>
  <si>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</si>
  <si>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</si>
  <si>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</si>
  <si>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</si>
  <si>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</si>
  <si>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</si>
  <si>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</si>
  <si>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</si>
  <si>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</si>
  <si>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</si>
  <si>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</si>
  <si>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</si>
  <si>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</si>
  <si>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</si>
  <si>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</si>
  <si>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</si>
  <si>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</si>
  <si>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</si>
  <si>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</si>
  <si>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</si>
  <si>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</si>
  <si>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</si>
  <si>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</si>
  <si>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</si>
  <si>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</si>
  <si>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</si>
  <si>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</si>
  <si>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</si>
  <si>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</si>
  <si>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</si>
  <si>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</si>
  <si>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</si>
  <si>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</si>
  <si>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</si>
  <si>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</si>
  <si>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</si>
  <si>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</si>
  <si>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</si>
  <si>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</si>
  <si>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</si>
  <si>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</si>
  <si>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</si>
  <si>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</si>
  <si>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</si>
  <si>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</si>
  <si>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</si>
  <si>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</si>
  <si>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</si>
  <si>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</si>
  <si>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</si>
  <si>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</si>
  <si>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</si>
  <si>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</si>
  <si>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</si>
  <si>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</si>
  <si>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</si>
  <si>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</si>
  <si>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</si>
  <si>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</si>
  <si>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</si>
  <si>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</si>
  <si>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</si>
  <si>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</si>
  <si>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</si>
  <si>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</si>
  <si>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</si>
  <si>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</si>
  <si>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</si>
  <si>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</si>
  <si>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</si>
  <si>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</si>
  <si>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</si>
  <si>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</si>
  <si>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</si>
  <si>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</si>
  <si>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</si>
  <si>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</si>
  <si>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</si>
  <si>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</si>
  <si>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</si>
  <si>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</si>
  <si>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</si>
  <si>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</si>
  <si>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</si>
  <si>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</si>
  <si>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</si>
  <si>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</si>
  <si>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</si>
  <si>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</si>
  <si>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</si>
  <si>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</si>
  <si>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</si>
  <si>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</si>
  <si>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</si>
  <si>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</si>
  <si>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</si>
  <si>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</si>
  <si>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</si>
  <si>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</si>
  <si>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</si>
  <si>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</si>
  <si>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</si>
  <si>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</si>
  <si>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</si>
  <si>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</si>
  <si>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</si>
  <si>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</si>
  <si>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</si>
  <si>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</si>
  <si>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</si>
  <si>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</si>
  <si>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</si>
  <si>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</si>
  <si>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</si>
  <si>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</si>
  <si>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</si>
  <si>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</si>
  <si>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</si>
  <si>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</si>
  <si>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</si>
  <si>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</si>
  <si>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</si>
  <si>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</si>
  <si>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</si>
  <si>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</si>
  <si>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</si>
  <si>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</si>
  <si>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</si>
  <si>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</si>
  <si>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</si>
  <si>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</si>
  <si>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</si>
  <si>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</si>
  <si>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</si>
  <si>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</si>
  <si>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</si>
  <si>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</si>
  <si>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</si>
  <si>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</si>
  <si>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</si>
  <si>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</si>
  <si>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</si>
  <si>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</si>
  <si>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</si>
  <si>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</si>
  <si>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</si>
  <si>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</si>
  <si>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</si>
  <si>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</si>
  <si>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</si>
  <si>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</si>
  <si>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</si>
  <si>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</si>
  <si>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</si>
  <si>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</si>
  <si>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</si>
  <si>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</si>
  <si>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</si>
  <si>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</si>
  <si>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</si>
  <si>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</si>
  <si>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</si>
  <si>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</si>
  <si>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</si>
  <si>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</si>
  <si>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</si>
  <si>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</si>
  <si>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</si>
  <si>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</si>
  <si>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</si>
  <si>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</si>
  <si>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</si>
  <si>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</si>
  <si>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</si>
  <si>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</si>
  <si>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</si>
  <si>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</si>
  <si>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</si>
  <si>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</si>
  <si>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</si>
  <si>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</si>
  <si>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</si>
  <si>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</si>
  <si>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</si>
  <si>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</si>
  <si>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</si>
  <si>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</si>
  <si>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</si>
  <si>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</si>
  <si>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</si>
  <si>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</si>
  <si>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</si>
  <si>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</si>
  <si>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</si>
  <si>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</si>
  <si>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</si>
  <si>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</si>
  <si>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</si>
  <si>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</si>
  <si>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</si>
  <si>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</si>
  <si>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</si>
  <si>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</si>
  <si>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</si>
  <si>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</si>
  <si>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</si>
  <si>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</si>
  <si>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</si>
  <si>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</si>
  <si>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</si>
  <si>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</si>
  <si>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</si>
  <si>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</si>
  <si>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</si>
  <si>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</si>
  <si>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</si>
  <si>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</si>
  <si>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</si>
  <si>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</si>
  <si>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</si>
  <si>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</si>
  <si>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</si>
  <si>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</si>
  <si>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</si>
  <si>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</si>
  <si>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</si>
  <si>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</si>
  <si>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</si>
  <si>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</si>
  <si>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</si>
  <si>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</si>
  <si>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</si>
  <si>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</si>
  <si>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</si>
  <si>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</si>
  <si>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</si>
  <si>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</si>
  <si>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</si>
  <si>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</si>
  <si>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</si>
  <si>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</si>
  <si>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</si>
  <si>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</si>
  <si>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</si>
  <si>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</si>
  <si>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</si>
  <si>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</si>
  <si>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</si>
  <si>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</si>
  <si>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</si>
  <si>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</si>
  <si>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</si>
  <si>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</si>
  <si>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</si>
  <si>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</si>
  <si>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</si>
  <si>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</si>
  <si>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</si>
  <si>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</si>
  <si>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</si>
  <si>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</si>
  <si>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</si>
  <si>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</si>
  <si>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</si>
  <si>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</si>
  <si>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</si>
  <si>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</si>
  <si>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</si>
  <si>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</si>
  <si>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</si>
  <si>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</si>
  <si>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</si>
  <si>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</si>
  <si>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</si>
  <si>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</si>
  <si>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</si>
  <si>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</si>
  <si>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</si>
  <si>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</si>
  <si>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</si>
  <si>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</si>
  <si>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</si>
  <si>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</si>
  <si>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</si>
  <si>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</si>
  <si>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</si>
  <si>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</si>
  <si>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</si>
  <si>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</si>
  <si>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</si>
  <si>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</si>
  <si>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</si>
  <si>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</si>
  <si>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</si>
  <si>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</si>
  <si>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</si>
  <si>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</si>
  <si>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</si>
  <si>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</si>
  <si>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</si>
  <si>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</si>
  <si>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</si>
  <si>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</si>
  <si>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</si>
  <si>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</si>
  <si>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</si>
  <si>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</si>
  <si>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</si>
  <si>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</si>
  <si>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</si>
  <si>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</si>
  <si>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</si>
  <si>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</si>
  <si>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</si>
  <si>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</si>
  <si>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</si>
  <si>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</si>
  <si>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</si>
  <si>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</si>
  <si>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</si>
  <si>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</si>
  <si>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</si>
  <si>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</si>
  <si>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</si>
  <si>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</si>
  <si>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</si>
  <si>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</si>
  <si>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</si>
  <si>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</si>
  <si>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</si>
  <si>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</si>
  <si>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</si>
  <si>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</si>
  <si>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</si>
  <si>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</si>
  <si>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</si>
  <si>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</si>
  <si>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</si>
  <si>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</si>
  <si>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</si>
  <si>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</si>
  <si>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</si>
  <si>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</si>
  <si>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</si>
  <si>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</si>
  <si>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</si>
  <si>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</si>
  <si>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</si>
  <si>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</si>
  <si>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</si>
  <si>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</si>
  <si>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</si>
  <si>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</si>
  <si>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</si>
  <si>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</si>
  <si>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</si>
  <si>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</si>
  <si>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</si>
  <si>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</si>
  <si>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</si>
  <si>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</si>
  <si>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</si>
  <si>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</si>
  <si>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</si>
  <si>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</si>
  <si>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</si>
  <si>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</si>
  <si>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</si>
  <si>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</si>
  <si>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</si>
  <si>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</si>
  <si>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</si>
  <si>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</si>
  <si>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</si>
  <si>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</si>
  <si>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</si>
  <si>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</si>
  <si>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</si>
  <si>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</si>
  <si>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</si>
  <si>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</si>
  <si>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</si>
  <si>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</si>
  <si>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</si>
  <si>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</si>
  <si>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</si>
  <si>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</si>
  <si>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</si>
  <si>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</si>
  <si>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</si>
  <si>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</si>
  <si>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</si>
  <si>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</si>
  <si>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</si>
  <si>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</si>
  <si>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</si>
  <si>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</si>
  <si>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</si>
  <si>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</si>
  <si>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</si>
  <si>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</si>
  <si>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</si>
  <si>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</si>
  <si>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</si>
  <si>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</si>
  <si>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</si>
  <si>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</si>
  <si>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</si>
  <si>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</si>
  <si>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</si>
  <si>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</si>
  <si>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</si>
  <si>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</si>
  <si>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</si>
  <si>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</si>
  <si>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</si>
  <si>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</si>
  <si>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</si>
  <si>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</si>
  <si>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</si>
  <si>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</si>
  <si>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</si>
  <si>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</si>
  <si>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</si>
  <si>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</si>
  <si>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</si>
  <si>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</si>
  <si>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</si>
  <si>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</si>
  <si>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</si>
  <si>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</si>
  <si>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</si>
  <si>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</si>
  <si>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</si>
  <si>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</si>
  <si>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</si>
  <si>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</si>
  <si>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</si>
  <si>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</si>
  <si>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</si>
  <si>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</si>
  <si>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</si>
  <si>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</si>
  <si>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</si>
  <si>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</si>
  <si>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</si>
  <si>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</si>
  <si>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</si>
  <si>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</si>
  <si>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</si>
  <si>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</si>
  <si>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</si>
  <si>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</si>
  <si>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</si>
  <si>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</si>
  <si>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</si>
  <si>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</si>
  <si>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</si>
  <si>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</si>
  <si>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</si>
  <si>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</si>
  <si>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</si>
  <si>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</si>
  <si>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</si>
  <si>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</si>
  <si>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</si>
  <si>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</si>
  <si>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</si>
  <si>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</si>
  <si>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</si>
  <si>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</si>
  <si>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</si>
  <si>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</si>
  <si>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</si>
  <si>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</si>
  <si>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</si>
  <si>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</si>
  <si>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</si>
  <si>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</si>
  <si>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</si>
  <si>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</si>
  <si>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</si>
  <si>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</si>
  <si>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</si>
  <si>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</si>
  <si>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</si>
  <si>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</si>
  <si>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</si>
  <si>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</si>
  <si>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</si>
  <si>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</si>
  <si>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</si>
  <si>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</si>
  <si>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</si>
  <si>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</si>
  <si>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</si>
  <si>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</si>
  <si>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</si>
  <si>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</si>
  <si>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</si>
  <si>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</si>
  <si>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</si>
  <si>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</si>
  <si>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</si>
  <si>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</si>
  <si>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</si>
  <si>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</si>
  <si>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</si>
  <si>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</si>
  <si>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</si>
  <si>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</si>
  <si>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</si>
  <si>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</si>
  <si>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</si>
  <si>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</si>
  <si>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</si>
  <si>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</si>
  <si>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</si>
  <si>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</si>
  <si>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</si>
  <si>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</si>
  <si>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</si>
  <si>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</si>
  <si>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</si>
  <si>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</si>
  <si>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</si>
  <si>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</si>
  <si>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</si>
  <si>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</si>
  <si>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</si>
  <si>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</si>
  <si>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</si>
  <si>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</si>
  <si>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</si>
  <si>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</si>
  <si>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</si>
  <si>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</si>
  <si>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</si>
  <si>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</si>
  <si>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</si>
  <si>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</si>
  <si>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</si>
  <si>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</si>
  <si>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</si>
  <si>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</si>
  <si>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</si>
  <si>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</si>
  <si>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</si>
  <si>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</si>
  <si>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</si>
  <si>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</si>
  <si>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</si>
  <si>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</si>
  <si>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</si>
  <si>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</si>
  <si>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</si>
  <si>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</si>
  <si>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</si>
  <si>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</si>
  <si>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</si>
  <si>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</si>
  <si>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</si>
  <si>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</si>
  <si>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</si>
  <si>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</si>
  <si>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</si>
  <si>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</si>
  <si>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</si>
  <si>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</si>
  <si>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</si>
  <si>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</si>
  <si>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</si>
  <si>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</si>
  <si>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</si>
  <si>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</si>
  <si>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</si>
  <si>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</si>
  <si>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</si>
  <si>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</si>
  <si>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</si>
  <si>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</si>
  <si>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</si>
  <si>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</si>
  <si>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</si>
  <si>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</si>
  <si>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</si>
  <si>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</si>
  <si>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</si>
  <si>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</si>
  <si>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</si>
  <si>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</si>
  <si>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</si>
  <si>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</si>
  <si>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</si>
  <si>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</si>
  <si>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</si>
  <si>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</si>
  <si>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</si>
  <si>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</si>
  <si>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</si>
  <si>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</si>
  <si>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</si>
  <si>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</si>
  <si>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</si>
  <si>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</si>
  <si>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</si>
  <si>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</si>
  <si>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</si>
  <si>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</si>
  <si>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</si>
  <si>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</si>
  <si>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</si>
  <si>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</si>
  <si>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</si>
  <si>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</si>
  <si>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</si>
  <si>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</si>
  <si>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</si>
  <si>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</si>
  <si>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</si>
  <si>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</si>
  <si>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</si>
  <si>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</si>
  <si>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</si>
  <si>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</si>
  <si>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</si>
  <si>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</si>
  <si>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</si>
  <si>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</si>
  <si>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</si>
  <si>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</si>
  <si>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</si>
  <si>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</si>
  <si>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</si>
  <si>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</si>
  <si>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</si>
  <si>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</si>
  <si>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</si>
  <si>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</si>
  <si>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</si>
  <si>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</si>
  <si>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</si>
  <si>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</si>
  <si>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</si>
  <si>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</si>
  <si>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</si>
  <si>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</si>
  <si>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</si>
  <si>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</si>
  <si>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</si>
  <si>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</si>
  <si>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</si>
  <si>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</si>
  <si>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</si>
  <si>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</si>
  <si>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</si>
  <si>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</si>
  <si>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</si>
  <si>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</si>
  <si>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</si>
  <si>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</si>
  <si>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</si>
  <si>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</si>
  <si>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</si>
  <si>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</si>
  <si>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</si>
  <si>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</si>
  <si>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</si>
  <si>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</si>
  <si>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</si>
  <si>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</si>
  <si>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</si>
  <si>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</si>
  <si>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</si>
  <si>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</si>
  <si>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</si>
  <si>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</si>
  <si>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</si>
  <si>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</si>
  <si>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</si>
  <si>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</si>
  <si>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</si>
  <si>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</si>
  <si>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</si>
  <si>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</si>
  <si>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</si>
  <si>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</si>
  <si>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</si>
  <si>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</si>
  <si>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</si>
  <si>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</si>
  <si>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</si>
  <si>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</si>
  <si>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</si>
  <si>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</si>
  <si>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</si>
  <si>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</si>
  <si>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</si>
  <si>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</si>
  <si>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</si>
  <si>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</si>
  <si>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</si>
  <si>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</si>
  <si>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</si>
  <si>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</si>
  <si>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</si>
  <si>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</si>
  <si>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</si>
  <si>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</si>
  <si>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</si>
  <si>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</si>
  <si>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</si>
  <si>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</si>
  <si>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</si>
  <si>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</si>
  <si>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</si>
  <si>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</si>
  <si>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</si>
  <si>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</si>
  <si>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</si>
  <si>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</si>
  <si>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</si>
  <si>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</si>
  <si>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</si>
  <si>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</si>
  <si>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</si>
  <si>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</si>
  <si>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</si>
  <si>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</si>
  <si>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</si>
  <si>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</si>
  <si>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</si>
  <si>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</si>
  <si>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</si>
  <si>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</si>
  <si>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</si>
  <si>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</si>
  <si>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</si>
  <si>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</si>
  <si>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</si>
  <si>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</si>
  <si>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</si>
  <si>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</si>
  <si>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</si>
  <si>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</si>
  <si>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</si>
  <si>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</si>
  <si>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</si>
  <si>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</si>
  <si>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</si>
  <si>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</si>
  <si>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</si>
  <si>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</si>
  <si>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</si>
  <si>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</si>
  <si>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</si>
  <si>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</si>
  <si>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</si>
  <si>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</si>
  <si>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</si>
  <si>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</si>
  <si>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</si>
  <si>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</si>
  <si>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</si>
  <si>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</si>
  <si>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</si>
  <si>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</si>
  <si>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</si>
  <si>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</si>
  <si>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</si>
  <si>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</si>
  <si>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</si>
  <si>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</si>
  <si>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</si>
  <si>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</si>
  <si>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</si>
  <si>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</si>
  <si>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</si>
  <si>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</si>
  <si>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</si>
  <si>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</si>
  <si>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</si>
  <si>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</si>
  <si>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</si>
  <si>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</si>
  <si>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</si>
  <si>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</si>
  <si>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</si>
  <si>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</si>
  <si>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</si>
  <si>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</si>
  <si>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</si>
  <si>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</si>
  <si>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</si>
  <si>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</si>
  <si>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</si>
  <si>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</si>
  <si>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</si>
  <si>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</si>
  <si>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</si>
  <si>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</si>
  <si>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</si>
  <si>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</si>
  <si>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</si>
  <si>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</si>
  <si>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</si>
  <si>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</si>
  <si>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</si>
  <si>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</si>
  <si>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</si>
  <si>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</si>
  <si>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</si>
  <si>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</si>
  <si>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</si>
  <si>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</si>
  <si>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</si>
  <si>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</si>
  <si>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</si>
  <si>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</si>
  <si>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</si>
  <si>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</si>
  <si>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</si>
  <si>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</si>
  <si>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</si>
  <si>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</si>
  <si>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</si>
  <si>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</si>
  <si>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</si>
  <si>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</si>
  <si>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</si>
  <si>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</si>
  <si>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</si>
  <si>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</si>
  <si>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</si>
  <si>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</si>
  <si>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</si>
  <si>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</si>
  <si>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</si>
  <si>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</si>
  <si>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</si>
  <si>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</si>
  <si>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</si>
  <si>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</si>
  <si>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</si>
  <si>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</si>
  <si>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</si>
  <si>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</si>
  <si>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</si>
  <si>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</si>
  <si>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</si>
  <si>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</si>
  <si>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</si>
  <si>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</si>
  <si>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</si>
  <si>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</si>
  <si>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</si>
  <si>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</si>
  <si>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</si>
  <si>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</si>
  <si>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</si>
  <si>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</si>
  <si>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</si>
  <si>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</si>
  <si>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</si>
  <si>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</si>
  <si>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</si>
  <si>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</si>
  <si>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</si>
  <si>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</si>
  <si>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</si>
  <si>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</si>
  <si>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</si>
  <si>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</si>
  <si>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</si>
  <si>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</si>
  <si>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</si>
  <si>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</si>
  <si>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</si>
  <si>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</si>
  <si>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</si>
  <si>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</si>
  <si>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</si>
  <si>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</si>
  <si>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</si>
  <si>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</si>
  <si>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</si>
  <si>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</si>
  <si>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</si>
  <si>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</si>
  <si>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</si>
  <si>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</si>
  <si>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</si>
  <si>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</si>
  <si>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</si>
  <si>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</si>
  <si>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</si>
  <si>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</si>
  <si>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</si>
  <si>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</si>
  <si>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</si>
  <si>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</si>
  <si>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</si>
  <si>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</si>
  <si>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</si>
  <si>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</si>
  <si>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</si>
  <si>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</si>
  <si>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</si>
  <si>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</si>
  <si>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</si>
  <si>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</si>
  <si>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</si>
  <si>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</si>
  <si>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</si>
  <si>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</si>
  <si>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</si>
  <si>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</si>
  <si>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</si>
  <si>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</si>
  <si>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</si>
  <si>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</si>
  <si>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</si>
  <si>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</si>
  <si>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</si>
  <si>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</si>
  <si>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</si>
  <si>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</si>
  <si>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</si>
  <si>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</si>
  <si>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</si>
  <si>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</si>
  <si>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</si>
  <si>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</si>
  <si>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</si>
  <si>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</si>
  <si>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</si>
  <si>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</si>
  <si>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</si>
  <si>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</si>
  <si>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</si>
  <si>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</si>
  <si>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</si>
  <si>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</si>
  <si>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</si>
  <si>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</si>
  <si>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</si>
  <si>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</si>
  <si>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</si>
  <si>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</si>
  <si>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</si>
  <si>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</si>
  <si>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</si>
  <si>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</si>
  <si>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</si>
  <si>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</si>
  <si>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</si>
  <si>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</si>
  <si>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</si>
  <si>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</si>
  <si>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</si>
  <si>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</si>
  <si>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</si>
  <si>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</si>
  <si>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ДГ КАЛИНКА КВ.РУДНИК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</si>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</sst>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ДГ КАЛИНКА КВ.РУДНИК</v>
      </c>
      <c r="C2" s="1668"/>
      <c r="D2" s="1669"/>
      <c r="E2" s="1019"/>
      <c r="F2" s="1020">
        <f>+OTCHET!H9</f>
        <v>0</v>
      </c>
      <c r="G2" s="1021" t="str">
        <f>+OTCHET!F12</f>
        <v>5202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677" t="s">
        <v>985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987</v>
      </c>
      <c r="O6" s="1008"/>
      <c r="P6" s="1045">
        <f>OTCHET!F9</f>
        <v>44469</v>
      </c>
      <c r="Q6" s="1044" t="s">
        <v>987</v>
      </c>
      <c r="R6" s="1046"/>
      <c r="S6" s="1678">
        <f>+Q4</f>
        <v>2021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679" t="s">
        <v>964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2" t="s">
        <v>965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1002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1983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1982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1004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1006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1008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1010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1012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1014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1984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1017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1020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1022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1024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1026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1033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1035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1037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1039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1041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1044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1046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1047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1049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1051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1053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5" t="s">
        <v>1057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1059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1061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8" t="s">
        <v>1063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4" t="s">
        <v>1065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7" t="s">
        <v>1067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1070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1072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1074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1076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1080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1083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1085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1087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1090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1092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1094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1097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1099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1101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2" t="s">
        <v>1103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65902</v>
      </c>
      <c r="J79" s="1108">
        <f>+IF(OR($P$2=98,$P$2=42,$P$2=96,$P$2=97),$Q79,0)</f>
        <v>65980</v>
      </c>
      <c r="K79" s="1095"/>
      <c r="L79" s="1108">
        <f>+IF($P$2=33,$Q79,0)</f>
        <v>0</v>
      </c>
      <c r="M79" s="1095"/>
      <c r="N79" s="1109">
        <f>+ROUND(+G79+J79+L79,0)</f>
        <v>65980</v>
      </c>
      <c r="O79" s="1097"/>
      <c r="P79" s="1107">
        <f>+ROUND(OTCHET!E419,0)</f>
        <v>65902</v>
      </c>
      <c r="Q79" s="1108">
        <f>+ROUND(OTCHET!L419,0)</f>
        <v>65980</v>
      </c>
      <c r="R79" s="1046"/>
      <c r="S79" s="1685" t="s">
        <v>1106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1108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65902</v>
      </c>
      <c r="J81" s="1242">
        <f>+ROUND(J79+J80,0)</f>
        <v>65980</v>
      </c>
      <c r="K81" s="1095"/>
      <c r="L81" s="1242">
        <f>+ROUND(L79+L80,0)</f>
        <v>0</v>
      </c>
      <c r="M81" s="1095"/>
      <c r="N81" s="1243">
        <f>+ROUND(N79+N80,0)</f>
        <v>65980</v>
      </c>
      <c r="O81" s="1097"/>
      <c r="P81" s="1241">
        <f>+ROUND(P79+P80,0)</f>
        <v>65902</v>
      </c>
      <c r="Q81" s="1242">
        <f>+ROUND(Q79+Q80,0)</f>
        <v>65980</v>
      </c>
      <c r="R81" s="1046"/>
      <c r="S81" s="1715" t="s">
        <v>1110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 t="str">
        <f>+IF(+SUM(F82:N82)=0,0,"Контрола: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65902</v>
      </c>
      <c r="J82" s="1245">
        <f>+ROUND(J83,0)+ROUND(J84,0)</f>
        <v>63517</v>
      </c>
      <c r="K82" s="1019"/>
      <c r="L82" s="1245">
        <f>+ROUND(L83,0)+ROUND(L84,0)</f>
        <v>0</v>
      </c>
      <c r="M82" s="1019"/>
      <c r="N82" s="1246">
        <f>+ROUND(N83,0)+ROUND(N84,0)</f>
        <v>63517</v>
      </c>
      <c r="O82" s="1247"/>
      <c r="P82" s="1244">
        <f>+ROUND(P83,0)+ROUND(P84,0)</f>
        <v>65902</v>
      </c>
      <c r="Q82" s="1245">
        <f>+ROUND(Q83,0)+ROUND(Q84,0)</f>
        <v>63517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65902</v>
      </c>
      <c r="J83" s="1255">
        <f>+ROUND(J48,0)-ROUND(J77,0)+ROUND(J81,0)</f>
        <v>65980</v>
      </c>
      <c r="K83" s="1095"/>
      <c r="L83" s="1255">
        <f>+ROUND(L48,0)-ROUND(L77,0)+ROUND(L81,0)</f>
        <v>0</v>
      </c>
      <c r="M83" s="1095"/>
      <c r="N83" s="1256">
        <f>+ROUND(N48,0)-ROUND(N77,0)+ROUND(N81,0)</f>
        <v>65980</v>
      </c>
      <c r="O83" s="1257"/>
      <c r="P83" s="1254">
        <f>+ROUND(P48,0)-ROUND(P77,0)+ROUND(P81,0)</f>
        <v>65902</v>
      </c>
      <c r="Q83" s="1255">
        <f>+ROUND(Q48,0)-ROUND(Q77,0)+ROUND(Q81,0)</f>
        <v>65980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-2463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-2463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-2463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1116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1118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1120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1123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1125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1127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1129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1131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1134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1136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1138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1140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1144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1146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1148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1151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1153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1155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1158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1160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1162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1165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1167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1169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1171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1174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1178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1180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5" t="s">
        <v>1182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2653</v>
      </c>
      <c r="K129" s="1095"/>
      <c r="L129" s="1108">
        <f>+IF($P$2=33,$Q129,0)</f>
        <v>0</v>
      </c>
      <c r="M129" s="1095"/>
      <c r="N129" s="1109">
        <f>+ROUND(+G129+J129+L129,0)</f>
        <v>2653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2653</v>
      </c>
      <c r="R129" s="1046"/>
      <c r="S129" s="1685" t="s">
        <v>1185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1187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5116</v>
      </c>
      <c r="K131" s="1095"/>
      <c r="L131" s="1120">
        <f>+IF($P$2=33,$Q131,0)</f>
        <v>0</v>
      </c>
      <c r="M131" s="1095"/>
      <c r="N131" s="1121">
        <f>+ROUND(+G131+J131+L131,0)</f>
        <v>5116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5116</v>
      </c>
      <c r="R131" s="1046"/>
      <c r="S131" s="1727" t="s">
        <v>1189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2463</v>
      </c>
      <c r="K132" s="1095"/>
      <c r="L132" s="1295">
        <f>+ROUND(+L131-L129-L130,0)</f>
        <v>0</v>
      </c>
      <c r="M132" s="1095"/>
      <c r="N132" s="1296">
        <f>+ROUND(+N131-N129-N130,0)</f>
        <v>2463</v>
      </c>
      <c r="O132" s="1097"/>
      <c r="P132" s="1294">
        <f>+ROUND(+P131-P129-P130,0)</f>
        <v>0</v>
      </c>
      <c r="Q132" s="1295">
        <f>+ROUND(+Q131-Q129-Q130,0)</f>
        <v>2463</v>
      </c>
      <c r="R132" s="1046"/>
      <c r="S132" s="1730" t="s">
        <v>1191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 t="str">
        <f>+IF(+SUM(F133:N133)=0,0,"Контрола: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65902</v>
      </c>
      <c r="J133" s="1297">
        <f>+ROUND(J83,0)+ROUND(J84,0)</f>
        <v>63517</v>
      </c>
      <c r="K133" s="1019"/>
      <c r="L133" s="1297">
        <f>+ROUND(L83,0)+ROUND(L84,0)</f>
        <v>0</v>
      </c>
      <c r="M133" s="1019"/>
      <c r="N133" s="1298">
        <f>+ROUND(N83,0)+ROUND(N84,0)</f>
        <v>63517</v>
      </c>
      <c r="O133" s="1299"/>
      <c r="P133" s="1300">
        <f>+ROUND(P83,0)+ROUND(P84,0)</f>
        <v>65902</v>
      </c>
      <c r="Q133" s="1300">
        <f>+ROUND(Q83,0)+ROUND(Q84,0)</f>
        <v>63517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734"/>
      <c r="G134" s="1734"/>
      <c r="H134" s="1019"/>
      <c r="I134" s="1304" t="s">
        <v>1194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НЕРАВНЕНИЕ!</v>
      </c>
      <c r="J137" s="1321" t="str">
        <f>+IF(+ROUND(J140,2)=0,"O K","НЕРАВНЕНИЕ!")</f>
        <v>НЕРАВНЕНИЕ!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НЕРАВНЕНИЕ!</v>
      </c>
      <c r="O137" s="1308"/>
      <c r="P137" s="1326" t="str">
        <f>+IF(+ROUND(P140,2)=0,"O K","НЕРАВНЕНИЕ!")</f>
        <v>НЕРАВНЕНИЕ!</v>
      </c>
      <c r="Q137" s="1327" t="str">
        <f>+IF(+ROUND(Q140,2)=0,"O K","НЕРАВНЕНИЕ!")</f>
        <v>НЕРАВНЕНИЕ!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НЕРАВНЕНИЕ!</v>
      </c>
      <c r="J138" s="1336" t="str">
        <f>+IF(+ROUND(J141,0)=0,"O K","НЕРАВНЕНИЕ!")</f>
        <v>НЕРАВНЕНИЕ!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НЕРАВНЕНИЕ!</v>
      </c>
      <c r="O138" s="1308"/>
      <c r="P138" s="1339" t="str">
        <f>+IF(+ROUND(P141,0)=0,"O K","НЕРАВНЕНИЕ!")</f>
        <v>НЕРАВНЕНИЕ!</v>
      </c>
      <c r="Q138" s="1340" t="str">
        <f>+IF(+ROUND(Q141,0)=0,"O K","НЕРАВНЕНИЕ!")</f>
        <v>НЕРАВНЕНИЕ!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65902</v>
      </c>
      <c r="J140" s="1345">
        <f>+ROUND(J83,0)+ROUND(J84,0)</f>
        <v>63517</v>
      </c>
      <c r="K140" s="1322"/>
      <c r="L140" s="1346">
        <f>+ROUND(L83,0)+ROUND(L84,0)</f>
        <v>0</v>
      </c>
      <c r="M140" s="1324"/>
      <c r="N140" s="1347">
        <f>+ROUND(N83,0)+ROUND(N84,0)</f>
        <v>63517</v>
      </c>
      <c r="O140" s="1308"/>
      <c r="P140" s="1348">
        <f>+ROUND(P83,0)+ROUND(P84,0)</f>
        <v>65902</v>
      </c>
      <c r="Q140" s="1349">
        <f>+ROUND(Q83,0)+ROUND(Q84,0)</f>
        <v>63517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65902</v>
      </c>
      <c r="J141" s="1353">
        <f>SUM(+ROUND(J83,0)+ROUND(J101,0)+ROUND(J120,0)+ROUND(J127,0)+ROUND(J129,0)+ROUND(J130,0))-ROUND(J131,0)</f>
        <v>63517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63517</v>
      </c>
      <c r="O141" s="1308"/>
      <c r="P141" s="1356">
        <f>SUM(+ROUND(P83,0)+ROUND(P101,0)+ROUND(P120,0)+ROUND(P127,0)+ROUND(P129,0)+ROUND(P130,0))-ROUND(P131,0)</f>
        <v>65902</v>
      </c>
      <c r="Q141" s="1357">
        <f>SUM(+ROUND(Q83,0)+ROUND(Q101,0)+ROUND(Q120,0)+ROUND(Q127,0)+ROUND(Q129,0)+ROUND(Q130,0))-ROUND(Q131,0)</f>
        <v>63517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ДГ КАЛИНКА КВ.РУДНИК</v>
      </c>
      <c r="C11" s="705"/>
      <c r="D11" s="705"/>
      <c r="E11" s="706" t="s">
        <v>959</v>
      </c>
      <c r="F11" s="707">
        <f>OTCHET!F9</f>
        <v>44469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Бургас </v>
      </c>
      <c r="C13" s="712"/>
      <c r="D13" s="712"/>
      <c r="E13" s="715" t="str">
        <f>+OTCHET!E12</f>
        <v>код по ЕБК:</v>
      </c>
      <c r="F13" s="232" t="str">
        <f>+OTCHET!F12</f>
        <v>5202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1967</v>
      </c>
      <c r="C40" s="871" t="s">
        <v>835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65902</v>
      </c>
      <c r="F56" s="892">
        <f>+F57+F58+F62</f>
        <v>65980</v>
      </c>
      <c r="G56" s="893">
        <f>+G57+G58+G62</f>
        <v>65980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65902</v>
      </c>
      <c r="F58" s="901">
        <f t="shared" si="2"/>
        <v>65980</v>
      </c>
      <c r="G58" s="902">
        <f>+OTCHET!I383+OTCHET!I391+OTCHET!I396+OTCHET!I399+OTCHET!I402+OTCHET!I405+OTCHET!I406+OTCHET!I409+OTCHET!I422+OTCHET!I423+OTCHET!I424+OTCHET!I425+OTCHET!I426</f>
        <v>65980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969</v>
      </c>
      <c r="C64" s="926"/>
      <c r="D64" s="926"/>
      <c r="E64" s="927">
        <f>+E22-E38+E56-E63</f>
        <v>65902</v>
      </c>
      <c r="F64" s="927">
        <f>+F22-F38+F56-F63</f>
        <v>65980</v>
      </c>
      <c r="G64" s="928">
        <f>+G22-G38+G56-G63</f>
        <v>65980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65" s="932"/>
      <c r="D65" s="932"/>
      <c r="E65" s="933">
        <f>+E$64+E$66</f>
        <v>65902</v>
      </c>
      <c r="F65" s="933">
        <f>+F$64+F$66</f>
        <v>63517</v>
      </c>
      <c r="G65" s="934">
        <f>+G$64+G$66</f>
        <v>63517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-2463</v>
      </c>
      <c r="G66" s="938">
        <f>SUM(+G68+G76+G77+G84+G85+G86+G89+G90+G91+G92+G93+G94+G95)</f>
        <v>-2463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850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2653</v>
      </c>
      <c r="G90" s="902">
        <f>+OTCHET!I567+OTCHET!I568+OTCHET!I569+OTCHET!I570+OTCHET!I571+OTCHET!I572</f>
        <v>2653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-5116</v>
      </c>
      <c r="G91" s="816">
        <f>+OTCHET!I573+OTCHET!I574+OTCHET!I575+OTCHET!I576+OTCHET!I577+OTCHET!I578+OTCHET!I579</f>
        <v>-5116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105" s="983"/>
      <c r="D105" s="983"/>
      <c r="E105" s="984">
        <f>+E$64+E$66</f>
        <v>65902</v>
      </c>
      <c r="F105" s="984">
        <f>+F$64+F$66</f>
        <v>63517</v>
      </c>
      <c r="G105" s="985">
        <f>+G$64+G$66</f>
        <v>63517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2097</v>
      </c>
      <c r="C9" s="1767"/>
      <c r="D9" s="1768"/>
      <c r="E9" s="115">
        <v>44197</v>
      </c>
      <c r="F9" s="116">
        <v>44469</v>
      </c>
      <c r="G9" s="113"/>
      <c r="H9" s="1415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септември</v>
      </c>
      <c r="G10" s="113"/>
      <c r="H10" s="114"/>
      <c r="I10" s="1836" t="s">
        <v>958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Бургас </v>
      </c>
      <c r="C12" s="1770"/>
      <c r="D12" s="1771"/>
      <c r="E12" s="118" t="s">
        <v>952</v>
      </c>
      <c r="F12" s="1581" t="s">
        <v>1361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47" t="s">
        <v>2050</v>
      </c>
      <c r="F19" s="1748"/>
      <c r="G19" s="1748"/>
      <c r="H19" s="1749"/>
      <c r="I19" s="1753" t="s">
        <v>2051</v>
      </c>
      <c r="J19" s="1754"/>
      <c r="K19" s="1754"/>
      <c r="L19" s="175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КСФ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ДГ КАЛИНКА КВ.РУДНИК</v>
      </c>
      <c r="C176" s="1779"/>
      <c r="D176" s="1780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Бургас </v>
      </c>
      <c r="C179" s="1770"/>
      <c r="D179" s="1771"/>
      <c r="E179" s="231" t="s">
        <v>880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747" t="s">
        <v>2052</v>
      </c>
      <c r="F183" s="1748"/>
      <c r="G183" s="1748"/>
      <c r="H183" s="1749"/>
      <c r="I183" s="1756" t="s">
        <v>2053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735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738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713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1647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1652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1649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1650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619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677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678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904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686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КСФ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ДГ КАЛИНКА КВ.РУДНИК</v>
      </c>
      <c r="C350" s="1779"/>
      <c r="D350" s="1780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Бургас </v>
      </c>
      <c r="C353" s="1770"/>
      <c r="D353" s="1771"/>
      <c r="E353" s="410" t="s">
        <v>880</v>
      </c>
      <c r="F353" s="232" t="str">
        <f>$F$12</f>
        <v>5202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59" t="s">
        <v>2054</v>
      </c>
      <c r="F357" s="1760"/>
      <c r="G357" s="1760"/>
      <c r="H357" s="1761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1" t="s">
        <v>273</v>
      </c>
      <c r="D361" s="1802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78</v>
      </c>
      <c r="J396" s="444">
        <f t="shared" si="88"/>
        <v>0</v>
      </c>
      <c r="K396" s="445">
        <f>SUM(K397:K398)</f>
        <v>0</v>
      </c>
      <c r="L396" s="1378">
        <f t="shared" si="88"/>
        <v>78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>
        <v>78</v>
      </c>
      <c r="J397" s="153"/>
      <c r="K397" s="154">
        <v>0</v>
      </c>
      <c r="L397" s="1379">
        <f>I397+J397+K397</f>
        <v>78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65902</v>
      </c>
      <c r="F399" s="459">
        <f t="shared" si="89"/>
        <v>65902</v>
      </c>
      <c r="G399" s="473">
        <f t="shared" si="89"/>
        <v>0</v>
      </c>
      <c r="H399" s="445">
        <f>SUM(H400:H401)</f>
        <v>0</v>
      </c>
      <c r="I399" s="459">
        <f t="shared" si="89"/>
        <v>65902</v>
      </c>
      <c r="J399" s="444">
        <f t="shared" si="89"/>
        <v>0</v>
      </c>
      <c r="K399" s="445">
        <f>SUM(K400:K401)</f>
        <v>0</v>
      </c>
      <c r="L399" s="1378">
        <f t="shared" si="89"/>
        <v>65902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65902</v>
      </c>
      <c r="F400" s="158">
        <v>65902</v>
      </c>
      <c r="G400" s="159"/>
      <c r="H400" s="154">
        <v>0</v>
      </c>
      <c r="I400" s="158">
        <v>65902</v>
      </c>
      <c r="J400" s="159"/>
      <c r="K400" s="154">
        <v>0</v>
      </c>
      <c r="L400" s="1379">
        <f>I400+J400+K400</f>
        <v>65902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911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672</v>
      </c>
      <c r="D405" s="180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673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691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65902</v>
      </c>
      <c r="F419" s="495">
        <f t="shared" si="95"/>
        <v>65902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65980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65980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758</v>
      </c>
      <c r="D422" s="180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696</v>
      </c>
      <c r="D423" s="180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/>
      <c r="H424" s="1473">
        <v>0</v>
      </c>
      <c r="I424" s="483">
        <v>0</v>
      </c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675</v>
      </c>
      <c r="D425" s="180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915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КСФ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8" t="str">
        <f>$B$9</f>
        <v>ДГ КАЛИНКА КВ.РУДНИК</v>
      </c>
      <c r="C435" s="1779"/>
      <c r="D435" s="1780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9" t="str">
        <f>$B$12</f>
        <v>Бургас </v>
      </c>
      <c r="C438" s="1770"/>
      <c r="D438" s="1771"/>
      <c r="E438" s="410" t="s">
        <v>880</v>
      </c>
      <c r="F438" s="232" t="str">
        <f>$F$12</f>
        <v>5202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7" t="s">
        <v>2056</v>
      </c>
      <c r="F442" s="1748"/>
      <c r="G442" s="1748"/>
      <c r="H442" s="1749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65902</v>
      </c>
      <c r="F445" s="546">
        <f t="shared" si="99"/>
        <v>65902</v>
      </c>
      <c r="G445" s="547">
        <f t="shared" si="99"/>
        <v>0</v>
      </c>
      <c r="H445" s="548">
        <f t="shared" si="99"/>
        <v>0</v>
      </c>
      <c r="I445" s="546">
        <f t="shared" si="99"/>
        <v>65980</v>
      </c>
      <c r="J445" s="547">
        <f t="shared" si="99"/>
        <v>0</v>
      </c>
      <c r="K445" s="548">
        <f t="shared" si="99"/>
        <v>0</v>
      </c>
      <c r="L445" s="549">
        <f t="shared" si="99"/>
        <v>65980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-2463</v>
      </c>
      <c r="J446" s="554">
        <f t="shared" si="100"/>
        <v>0</v>
      </c>
      <c r="K446" s="555">
        <f t="shared" si="100"/>
        <v>0</v>
      </c>
      <c r="L446" s="556">
        <f>+L597</f>
        <v>-2463</v>
      </c>
      <c r="M446" s="7">
        <v>1</v>
      </c>
      <c r="N446" s="518"/>
    </row>
    <row r="447" spans="1:14" ht="16.5" thickTop="1">
      <c r="A447" s="23"/>
      <c r="B447" s="391"/>
      <c r="C447" s="550"/>
      <c r="D447" s="557" t="str">
        <f>+IF(+SUM(E447:J447)=0,0,"Контрола: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558">
        <f t="shared" si="100"/>
        <v>65902</v>
      </c>
      <c r="F447" s="558"/>
      <c r="G447" s="558"/>
      <c r="H447" s="558"/>
      <c r="I447" s="558"/>
      <c r="J447" s="558"/>
      <c r="K447" s="558"/>
      <c r="L447" s="558">
        <f>+L598</f>
        <v>63517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КСФ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8" t="str">
        <f>$B$9</f>
        <v>ДГ КАЛИНКА КВ.РУДНИК</v>
      </c>
      <c r="C451" s="1779"/>
      <c r="D451" s="1780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9" t="str">
        <f>$B$12</f>
        <v>Бургас </v>
      </c>
      <c r="C454" s="1770"/>
      <c r="D454" s="1771"/>
      <c r="E454" s="410" t="s">
        <v>880</v>
      </c>
      <c r="F454" s="232" t="str">
        <f>$F$12</f>
        <v>5202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750" t="s">
        <v>2058</v>
      </c>
      <c r="F458" s="1751"/>
      <c r="G458" s="1751"/>
      <c r="H458" s="1752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759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3" t="s">
        <v>762</v>
      </c>
      <c r="D465" s="182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3" t="s">
        <v>1945</v>
      </c>
      <c r="D468" s="182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765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4" t="s">
        <v>772</v>
      </c>
      <c r="D478" s="182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919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5" t="s">
        <v>924</v>
      </c>
      <c r="D497" s="181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5" t="s">
        <v>24</v>
      </c>
      <c r="D502" s="1816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7" t="s">
        <v>925</v>
      </c>
      <c r="D503" s="181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926</v>
      </c>
      <c r="D521" s="181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5" t="s">
        <v>927</v>
      </c>
      <c r="D524" s="181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929</v>
      </c>
      <c r="D535" s="181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8" t="s">
        <v>930</v>
      </c>
      <c r="D536" s="181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0" t="s">
        <v>931</v>
      </c>
      <c r="D541" s="181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932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0" t="s">
        <v>941</v>
      </c>
      <c r="D566" s="181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-2463</v>
      </c>
      <c r="J566" s="580">
        <f t="shared" si="128"/>
        <v>0</v>
      </c>
      <c r="K566" s="581">
        <f t="shared" si="128"/>
        <v>0</v>
      </c>
      <c r="L566" s="578">
        <f t="shared" si="128"/>
        <v>-2463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>
        <v>2653</v>
      </c>
      <c r="J567" s="153"/>
      <c r="K567" s="584">
        <v>0</v>
      </c>
      <c r="L567" s="1379">
        <f t="shared" si="116"/>
        <v>2653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>
        <v>-5116</v>
      </c>
      <c r="J573" s="153"/>
      <c r="K573" s="1618">
        <v>0</v>
      </c>
      <c r="L573" s="1393">
        <f t="shared" si="129"/>
        <v>-5116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0" t="s">
        <v>946</v>
      </c>
      <c r="D586" s="181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0" t="s">
        <v>823</v>
      </c>
      <c r="D591" s="181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-2463</v>
      </c>
      <c r="J597" s="664">
        <f t="shared" si="133"/>
        <v>0</v>
      </c>
      <c r="K597" s="666">
        <f t="shared" si="133"/>
        <v>0</v>
      </c>
      <c r="L597" s="662">
        <f t="shared" si="133"/>
        <v>-2463</v>
      </c>
      <c r="M597" s="7">
        <v>1</v>
      </c>
      <c r="N597" s="518"/>
    </row>
    <row r="598" spans="1:14" ht="16.5" thickTop="1">
      <c r="A598" s="23"/>
      <c r="B598" s="228"/>
      <c r="C598" s="228"/>
      <c r="D598" s="557" t="str">
        <f>+IF(+SUM(E598:J598)=0,0,"Контрола: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8" s="667">
        <f>E597+E445</f>
        <v>65902</v>
      </c>
      <c r="F598" s="668"/>
      <c r="G598" s="668"/>
      <c r="H598" s="668"/>
      <c r="I598" s="667"/>
      <c r="J598" s="668"/>
      <c r="K598" s="668"/>
      <c r="L598" s="668">
        <f>L597+L445</f>
        <v>63517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38"/>
      <c r="H600" s="1839"/>
      <c r="I600" s="1839"/>
      <c r="J600" s="184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8" t="s">
        <v>867</v>
      </c>
      <c r="H601" s="1828"/>
      <c r="I601" s="1828"/>
      <c r="J601" s="182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820"/>
      <c r="H603" s="1821"/>
      <c r="I603" s="1821"/>
      <c r="J603" s="1822"/>
      <c r="K603" s="103"/>
      <c r="L603" s="228"/>
      <c r="M603" s="7">
        <v>1</v>
      </c>
      <c r="N603" s="518"/>
    </row>
    <row r="604" spans="1:14" ht="21.75" customHeight="1">
      <c r="A604" s="23"/>
      <c r="B604" s="1826" t="s">
        <v>870</v>
      </c>
      <c r="C604" s="1827"/>
      <c r="D604" s="672" t="s">
        <v>871</v>
      </c>
      <c r="E604" s="673"/>
      <c r="F604" s="674"/>
      <c r="G604" s="1828" t="s">
        <v>867</v>
      </c>
      <c r="H604" s="1828"/>
      <c r="I604" s="1828"/>
      <c r="J604" s="1828"/>
      <c r="K604" s="103"/>
      <c r="L604" s="228"/>
      <c r="M604" s="7">
        <v>1</v>
      </c>
      <c r="N604" s="518"/>
    </row>
    <row r="605" spans="1:14" ht="24.75" customHeight="1">
      <c r="A605" s="36"/>
      <c r="B605" s="1829"/>
      <c r="C605" s="1830"/>
      <c r="D605" s="675" t="s">
        <v>872</v>
      </c>
      <c r="E605" s="676"/>
      <c r="F605" s="677"/>
      <c r="G605" s="678" t="s">
        <v>873</v>
      </c>
      <c r="H605" s="1831"/>
      <c r="I605" s="1832"/>
      <c r="J605" s="183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1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">
      <c r="A602" s="1542" t="s">
        <v>1512</v>
      </c>
      <c r="B602" s="1565" t="s">
        <v>1833</v>
      </c>
      <c r="C602" s="1547" t="s">
        <v>179</v>
      </c>
      <c r="E602" s="1548"/>
    </row>
    <row r="603" spans="1:5" ht="18">
      <c r="A603" s="1542" t="s">
        <v>1513</v>
      </c>
      <c r="B603" s="1565" t="s">
        <v>1834</v>
      </c>
      <c r="C603" s="1547" t="s">
        <v>179</v>
      </c>
      <c r="E603" s="1548"/>
    </row>
    <row r="604" spans="1:5" ht="18">
      <c r="A604" s="1542" t="s">
        <v>1514</v>
      </c>
      <c r="B604" s="1566" t="s">
        <v>1835</v>
      </c>
      <c r="C604" s="1547" t="s">
        <v>179</v>
      </c>
      <c r="E604" s="1548"/>
    </row>
    <row r="605" spans="1:5" ht="18">
      <c r="A605" s="1542" t="s">
        <v>1515</v>
      </c>
      <c r="B605" s="1565" t="s">
        <v>1836</v>
      </c>
      <c r="C605" s="1547" t="s">
        <v>179</v>
      </c>
      <c r="E605" s="1548"/>
    </row>
    <row r="606" spans="1:5" ht="18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">
      <c r="A607" s="1542" t="s">
        <v>1517</v>
      </c>
      <c r="B607" s="1564" t="s">
        <v>1838</v>
      </c>
      <c r="C607" s="1547" t="s">
        <v>179</v>
      </c>
      <c r="E607" s="1548"/>
    </row>
    <row r="608" spans="1:5" ht="18">
      <c r="A608" s="1542" t="s">
        <v>1518</v>
      </c>
      <c r="B608" s="1565" t="s">
        <v>1697</v>
      </c>
      <c r="C608" s="1547" t="s">
        <v>179</v>
      </c>
      <c r="E608" s="1548"/>
    </row>
    <row r="609" spans="1:5" ht="18">
      <c r="A609" s="1542" t="s">
        <v>1519</v>
      </c>
      <c r="B609" s="1565" t="s">
        <v>1839</v>
      </c>
      <c r="C609" s="1547" t="s">
        <v>179</v>
      </c>
      <c r="E609" s="1548"/>
    </row>
    <row r="610" spans="1:5" ht="18">
      <c r="A610" s="1542" t="s">
        <v>1520</v>
      </c>
      <c r="B610" s="1565" t="s">
        <v>1840</v>
      </c>
      <c r="C610" s="1547" t="s">
        <v>179</v>
      </c>
      <c r="E610" s="1548"/>
    </row>
    <row r="611" spans="1:5" ht="18">
      <c r="A611" s="1542" t="s">
        <v>1521</v>
      </c>
      <c r="B611" s="1565" t="s">
        <v>1841</v>
      </c>
      <c r="C611" s="1547" t="s">
        <v>179</v>
      </c>
      <c r="E611" s="1548"/>
    </row>
    <row r="612" spans="1:5" ht="18">
      <c r="A612" s="1542" t="s">
        <v>1522</v>
      </c>
      <c r="B612" s="1566" t="s">
        <v>1842</v>
      </c>
      <c r="C612" s="1547" t="s">
        <v>179</v>
      </c>
      <c r="E612" s="1548"/>
    </row>
    <row r="613" spans="1:5" ht="18">
      <c r="A613" s="1542" t="s">
        <v>1523</v>
      </c>
      <c r="B613" s="1565" t="s">
        <v>1843</v>
      </c>
      <c r="C613" s="1547" t="s">
        <v>179</v>
      </c>
      <c r="E613" s="1548"/>
    </row>
    <row r="614" spans="1:5" ht="18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">
      <c r="A615" s="1542" t="s">
        <v>1525</v>
      </c>
      <c r="B615" s="1564" t="s">
        <v>1845</v>
      </c>
      <c r="C615" s="1547" t="s">
        <v>179</v>
      </c>
      <c r="E615" s="1548"/>
    </row>
    <row r="616" spans="1:5" ht="18">
      <c r="A616" s="1542" t="s">
        <v>1526</v>
      </c>
      <c r="B616" s="1565" t="s">
        <v>1846</v>
      </c>
      <c r="C616" s="1547" t="s">
        <v>179</v>
      </c>
      <c r="E616" s="1548"/>
    </row>
    <row r="617" spans="1:5" ht="18">
      <c r="A617" s="1542" t="s">
        <v>1527</v>
      </c>
      <c r="B617" s="1565" t="s">
        <v>1847</v>
      </c>
      <c r="C617" s="1547" t="s">
        <v>179</v>
      </c>
      <c r="E617" s="1548"/>
    </row>
    <row r="618" spans="1:5" ht="18">
      <c r="A618" s="1542" t="s">
        <v>1528</v>
      </c>
      <c r="B618" s="1565" t="s">
        <v>1848</v>
      </c>
      <c r="C618" s="1547" t="s">
        <v>179</v>
      </c>
      <c r="E618" s="1548"/>
    </row>
    <row r="619" spans="1:5" ht="18">
      <c r="A619" s="1542" t="s">
        <v>1529</v>
      </c>
      <c r="B619" s="1566" t="s">
        <v>1849</v>
      </c>
      <c r="C619" s="1547" t="s">
        <v>179</v>
      </c>
      <c r="E619" s="1548"/>
    </row>
    <row r="620" spans="1:5" ht="18">
      <c r="A620" s="1542" t="s">
        <v>1530</v>
      </c>
      <c r="B620" s="1565" t="s">
        <v>1850</v>
      </c>
      <c r="C620" s="1547" t="s">
        <v>179</v>
      </c>
      <c r="E620" s="1548"/>
    </row>
    <row r="621" spans="1:5" ht="18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">
      <c r="A622" s="1542" t="s">
        <v>1532</v>
      </c>
      <c r="B622" s="1564" t="s">
        <v>1852</v>
      </c>
      <c r="C622" s="1547" t="s">
        <v>179</v>
      </c>
      <c r="E622" s="1548"/>
    </row>
    <row r="623" spans="1:5" ht="18">
      <c r="A623" s="1542" t="s">
        <v>1533</v>
      </c>
      <c r="B623" s="1565" t="s">
        <v>1853</v>
      </c>
      <c r="C623" s="1547" t="s">
        <v>179</v>
      </c>
      <c r="E623" s="1548"/>
    </row>
    <row r="624" spans="1:5" ht="18">
      <c r="A624" s="1542" t="s">
        <v>1534</v>
      </c>
      <c r="B624" s="1566" t="s">
        <v>1854</v>
      </c>
      <c r="C624" s="1547" t="s">
        <v>179</v>
      </c>
      <c r="E624" s="1548"/>
    </row>
    <row r="625" spans="1:5" ht="18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">
      <c r="A626" s="1542" t="s">
        <v>1536</v>
      </c>
      <c r="B626" s="1564" t="s">
        <v>1856</v>
      </c>
      <c r="C626" s="1547" t="s">
        <v>179</v>
      </c>
      <c r="E626" s="1548"/>
    </row>
    <row r="627" spans="1:5" ht="18">
      <c r="A627" s="1542" t="s">
        <v>1537</v>
      </c>
      <c r="B627" s="1565" t="s">
        <v>1857</v>
      </c>
      <c r="C627" s="1547" t="s">
        <v>179</v>
      </c>
      <c r="E627" s="1548"/>
    </row>
    <row r="628" spans="1:5" ht="18">
      <c r="A628" s="1542" t="s">
        <v>1538</v>
      </c>
      <c r="B628" s="1565" t="s">
        <v>1858</v>
      </c>
      <c r="C628" s="1547" t="s">
        <v>179</v>
      </c>
      <c r="E628" s="1548"/>
    </row>
    <row r="629" spans="1:5" ht="18">
      <c r="A629" s="1542" t="s">
        <v>1539</v>
      </c>
      <c r="B629" s="1565" t="s">
        <v>1859</v>
      </c>
      <c r="C629" s="1547" t="s">
        <v>179</v>
      </c>
      <c r="E629" s="1548"/>
    </row>
    <row r="630" spans="1:5" ht="18">
      <c r="A630" s="1542" t="s">
        <v>1540</v>
      </c>
      <c r="B630" s="1565" t="s">
        <v>1860</v>
      </c>
      <c r="C630" s="1547" t="s">
        <v>179</v>
      </c>
      <c r="E630" s="1548"/>
    </row>
    <row r="631" spans="1:5" ht="18">
      <c r="A631" s="1542" t="s">
        <v>1541</v>
      </c>
      <c r="B631" s="1565" t="s">
        <v>1861</v>
      </c>
      <c r="C631" s="1547" t="s">
        <v>179</v>
      </c>
      <c r="E631" s="1548"/>
    </row>
    <row r="632" spans="1:5" ht="18">
      <c r="A632" s="1542" t="s">
        <v>1542</v>
      </c>
      <c r="B632" s="1565" t="s">
        <v>1862</v>
      </c>
      <c r="C632" s="1547" t="s">
        <v>179</v>
      </c>
      <c r="E632" s="1548"/>
    </row>
    <row r="633" spans="1:5" ht="18">
      <c r="A633" s="1542" t="s">
        <v>1543</v>
      </c>
      <c r="B633" s="1565" t="s">
        <v>1863</v>
      </c>
      <c r="C633" s="1547" t="s">
        <v>179</v>
      </c>
      <c r="E633" s="1548"/>
    </row>
    <row r="634" spans="1:5" ht="18">
      <c r="A634" s="1542" t="s">
        <v>1544</v>
      </c>
      <c r="B634" s="1566" t="s">
        <v>1864</v>
      </c>
      <c r="C634" s="1547" t="s">
        <v>179</v>
      </c>
      <c r="E634" s="1548"/>
    </row>
    <row r="635" spans="1:5" ht="18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">
      <c r="A636" s="1542" t="s">
        <v>1546</v>
      </c>
      <c r="B636" s="1564" t="s">
        <v>314</v>
      </c>
      <c r="C636" s="1547" t="s">
        <v>179</v>
      </c>
      <c r="E636" s="1548"/>
    </row>
    <row r="637" spans="1:5" ht="18">
      <c r="A637" s="1542" t="s">
        <v>1547</v>
      </c>
      <c r="B637" s="1565" t="s">
        <v>315</v>
      </c>
      <c r="C637" s="1547" t="s">
        <v>179</v>
      </c>
      <c r="E637" s="1548"/>
    </row>
    <row r="638" spans="1:5" ht="18">
      <c r="A638" s="1542" t="s">
        <v>1548</v>
      </c>
      <c r="B638" s="1565" t="s">
        <v>316</v>
      </c>
      <c r="C638" s="1547" t="s">
        <v>179</v>
      </c>
      <c r="E638" s="1548"/>
    </row>
    <row r="639" spans="1:5" ht="18">
      <c r="A639" s="1542" t="s">
        <v>1549</v>
      </c>
      <c r="B639" s="1565" t="s">
        <v>317</v>
      </c>
      <c r="C639" s="1547" t="s">
        <v>179</v>
      </c>
      <c r="E639" s="1548"/>
    </row>
    <row r="640" spans="1:5" ht="18">
      <c r="A640" s="1542" t="s">
        <v>1550</v>
      </c>
      <c r="B640" s="1565" t="s">
        <v>318</v>
      </c>
      <c r="C640" s="1547" t="s">
        <v>179</v>
      </c>
      <c r="E640" s="1548"/>
    </row>
    <row r="641" spans="1:5" ht="18">
      <c r="A641" s="1542" t="s">
        <v>1551</v>
      </c>
      <c r="B641" s="1565" t="s">
        <v>319</v>
      </c>
      <c r="C641" s="1547" t="s">
        <v>179</v>
      </c>
      <c r="E641" s="1548"/>
    </row>
    <row r="642" spans="1:5" ht="18">
      <c r="A642" s="1542" t="s">
        <v>1552</v>
      </c>
      <c r="B642" s="1565" t="s">
        <v>320</v>
      </c>
      <c r="C642" s="1547" t="s">
        <v>179</v>
      </c>
      <c r="E642" s="1548"/>
    </row>
    <row r="643" spans="1:5" ht="18">
      <c r="A643" s="1542" t="s">
        <v>1553</v>
      </c>
      <c r="B643" s="1565" t="s">
        <v>321</v>
      </c>
      <c r="C643" s="1547" t="s">
        <v>179</v>
      </c>
      <c r="E643" s="1548"/>
    </row>
    <row r="644" spans="1:5" ht="18">
      <c r="A644" s="1542" t="s">
        <v>1554</v>
      </c>
      <c r="B644" s="1565" t="s">
        <v>741</v>
      </c>
      <c r="C644" s="1547" t="s">
        <v>179</v>
      </c>
      <c r="E644" s="1548"/>
    </row>
    <row r="645" spans="1:5" ht="18">
      <c r="A645" s="1542" t="s">
        <v>1555</v>
      </c>
      <c r="B645" s="1565" t="s">
        <v>742</v>
      </c>
      <c r="C645" s="1547" t="s">
        <v>179</v>
      </c>
      <c r="E645" s="1548"/>
    </row>
    <row r="646" spans="1:5" ht="18">
      <c r="A646" s="1542" t="s">
        <v>1556</v>
      </c>
      <c r="B646" s="1565" t="s">
        <v>743</v>
      </c>
      <c r="C646" s="1547" t="s">
        <v>179</v>
      </c>
      <c r="E646" s="1548"/>
    </row>
    <row r="647" spans="1:5" ht="18">
      <c r="A647" s="1542" t="s">
        <v>1557</v>
      </c>
      <c r="B647" s="1565" t="s">
        <v>744</v>
      </c>
      <c r="C647" s="1547" t="s">
        <v>179</v>
      </c>
      <c r="E647" s="1548"/>
    </row>
    <row r="648" spans="1:5" ht="18">
      <c r="A648" s="1542" t="s">
        <v>1558</v>
      </c>
      <c r="B648" s="1565" t="s">
        <v>745</v>
      </c>
      <c r="C648" s="1547" t="s">
        <v>179</v>
      </c>
      <c r="E648" s="1548"/>
    </row>
    <row r="649" spans="1:5" ht="18">
      <c r="A649" s="1542" t="s">
        <v>1559</v>
      </c>
      <c r="B649" s="1565" t="s">
        <v>746</v>
      </c>
      <c r="C649" s="1547" t="s">
        <v>179</v>
      </c>
      <c r="E649" s="1548"/>
    </row>
    <row r="650" spans="1:5" ht="18">
      <c r="A650" s="1542" t="s">
        <v>1560</v>
      </c>
      <c r="B650" s="1565" t="s">
        <v>747</v>
      </c>
      <c r="C650" s="1547" t="s">
        <v>179</v>
      </c>
      <c r="E650" s="1548"/>
    </row>
    <row r="651" spans="1:5" ht="18">
      <c r="A651" s="1542" t="s">
        <v>1561</v>
      </c>
      <c r="B651" s="1565" t="s">
        <v>748</v>
      </c>
      <c r="C651" s="1547" t="s">
        <v>179</v>
      </c>
      <c r="E651" s="1548"/>
    </row>
    <row r="652" spans="1:5" ht="18">
      <c r="A652" s="1542" t="s">
        <v>1562</v>
      </c>
      <c r="B652" s="1565" t="s">
        <v>749</v>
      </c>
      <c r="C652" s="1547" t="s">
        <v>179</v>
      </c>
      <c r="E652" s="1548"/>
    </row>
    <row r="653" spans="1:5" ht="18">
      <c r="A653" s="1542" t="s">
        <v>1563</v>
      </c>
      <c r="B653" s="1565" t="s">
        <v>750</v>
      </c>
      <c r="C653" s="1547" t="s">
        <v>179</v>
      </c>
      <c r="E653" s="1548"/>
    </row>
    <row r="654" spans="1:5" ht="18">
      <c r="A654" s="1542" t="s">
        <v>1564</v>
      </c>
      <c r="B654" s="1565" t="s">
        <v>751</v>
      </c>
      <c r="C654" s="1547" t="s">
        <v>179</v>
      </c>
      <c r="E654" s="1548"/>
    </row>
    <row r="655" spans="1:5" ht="18">
      <c r="A655" s="1542" t="s">
        <v>1565</v>
      </c>
      <c r="B655" s="1565" t="s">
        <v>752</v>
      </c>
      <c r="C655" s="1547" t="s">
        <v>179</v>
      </c>
      <c r="E655" s="1548"/>
    </row>
    <row r="656" spans="1:5" ht="18">
      <c r="A656" s="1542" t="s">
        <v>1566</v>
      </c>
      <c r="B656" s="1565" t="s">
        <v>753</v>
      </c>
      <c r="C656" s="1547" t="s">
        <v>179</v>
      </c>
      <c r="E656" s="1548"/>
    </row>
    <row r="657" spans="1:5" ht="18">
      <c r="A657" s="1542" t="s">
        <v>1567</v>
      </c>
      <c r="B657" s="1565" t="s">
        <v>754</v>
      </c>
      <c r="C657" s="1547" t="s">
        <v>179</v>
      </c>
      <c r="E657" s="1548"/>
    </row>
    <row r="658" spans="1:5" ht="18">
      <c r="A658" s="1542" t="s">
        <v>1568</v>
      </c>
      <c r="B658" s="1565" t="s">
        <v>755</v>
      </c>
      <c r="C658" s="1547" t="s">
        <v>179</v>
      </c>
      <c r="E658" s="1548"/>
    </row>
    <row r="659" spans="1:5" ht="18">
      <c r="A659" s="1542" t="s">
        <v>1569</v>
      </c>
      <c r="B659" s="1565" t="s">
        <v>756</v>
      </c>
      <c r="C659" s="1547" t="s">
        <v>179</v>
      </c>
      <c r="E659" s="1548"/>
    </row>
    <row r="660" spans="1:5" ht="18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">
      <c r="A661" s="1542" t="s">
        <v>1571</v>
      </c>
      <c r="B661" s="1564" t="s">
        <v>1866</v>
      </c>
      <c r="C661" s="1547" t="s">
        <v>179</v>
      </c>
      <c r="E661" s="1548"/>
    </row>
    <row r="662" spans="1:5" ht="18">
      <c r="A662" s="1542" t="s">
        <v>1572</v>
      </c>
      <c r="B662" s="1565" t="s">
        <v>1867</v>
      </c>
      <c r="C662" s="1547" t="s">
        <v>179</v>
      </c>
      <c r="E662" s="1548"/>
    </row>
    <row r="663" spans="1:5" ht="18">
      <c r="A663" s="1542" t="s">
        <v>1573</v>
      </c>
      <c r="B663" s="1565" t="s">
        <v>1868</v>
      </c>
      <c r="C663" s="1547" t="s">
        <v>179</v>
      </c>
      <c r="E663" s="1548"/>
    </row>
    <row r="664" spans="1:5" ht="18">
      <c r="A664" s="1542" t="s">
        <v>1574</v>
      </c>
      <c r="B664" s="1565" t="s">
        <v>1869</v>
      </c>
      <c r="C664" s="1547" t="s">
        <v>179</v>
      </c>
      <c r="E664" s="1548"/>
    </row>
    <row r="665" spans="1:5" ht="18">
      <c r="A665" s="1542" t="s">
        <v>1575</v>
      </c>
      <c r="B665" s="1565" t="s">
        <v>1870</v>
      </c>
      <c r="C665" s="1547" t="s">
        <v>179</v>
      </c>
      <c r="E665" s="1548"/>
    </row>
    <row r="666" spans="1:5" ht="18">
      <c r="A666" s="1542" t="s">
        <v>1576</v>
      </c>
      <c r="B666" s="1565" t="s">
        <v>1871</v>
      </c>
      <c r="C666" s="1547" t="s">
        <v>179</v>
      </c>
      <c r="E666" s="1548"/>
    </row>
    <row r="667" spans="1:5" ht="18">
      <c r="A667" s="1542" t="s">
        <v>1577</v>
      </c>
      <c r="B667" s="1565" t="s">
        <v>1872</v>
      </c>
      <c r="C667" s="1547" t="s">
        <v>179</v>
      </c>
      <c r="E667" s="1548"/>
    </row>
    <row r="668" spans="1:5" ht="18">
      <c r="A668" s="1542" t="s">
        <v>1578</v>
      </c>
      <c r="B668" s="1565" t="s">
        <v>1873</v>
      </c>
      <c r="C668" s="1547" t="s">
        <v>179</v>
      </c>
      <c r="E668" s="1548"/>
    </row>
    <row r="669" spans="1:5" ht="18">
      <c r="A669" s="1542" t="s">
        <v>1579</v>
      </c>
      <c r="B669" s="1565" t="s">
        <v>1874</v>
      </c>
      <c r="C669" s="1547" t="s">
        <v>179</v>
      </c>
      <c r="E669" s="1548"/>
    </row>
    <row r="670" spans="1:5" ht="18">
      <c r="A670" s="1542" t="s">
        <v>1580</v>
      </c>
      <c r="B670" s="1565" t="s">
        <v>1875</v>
      </c>
      <c r="C670" s="1547" t="s">
        <v>179</v>
      </c>
      <c r="E670" s="1548"/>
    </row>
    <row r="671" spans="1:5" ht="18">
      <c r="A671" s="1542" t="s">
        <v>1581</v>
      </c>
      <c r="B671" s="1565" t="s">
        <v>1876</v>
      </c>
      <c r="C671" s="1547" t="s">
        <v>179</v>
      </c>
      <c r="E671" s="1548"/>
    </row>
    <row r="672" spans="1:5" ht="18">
      <c r="A672" s="1542" t="s">
        <v>1582</v>
      </c>
      <c r="B672" s="1565" t="s">
        <v>1877</v>
      </c>
      <c r="C672" s="1547" t="s">
        <v>179</v>
      </c>
      <c r="E672" s="1548"/>
    </row>
    <row r="673" spans="1:5" ht="18">
      <c r="A673" s="1542" t="s">
        <v>1583</v>
      </c>
      <c r="B673" s="1565" t="s">
        <v>1878</v>
      </c>
      <c r="C673" s="1547" t="s">
        <v>179</v>
      </c>
      <c r="E673" s="1548"/>
    </row>
    <row r="674" spans="1:5" ht="18">
      <c r="A674" s="1542" t="s">
        <v>1584</v>
      </c>
      <c r="B674" s="1565" t="s">
        <v>1879</v>
      </c>
      <c r="C674" s="1547" t="s">
        <v>179</v>
      </c>
      <c r="E674" s="1548"/>
    </row>
    <row r="675" spans="1:5" ht="18">
      <c r="A675" s="1542" t="s">
        <v>1585</v>
      </c>
      <c r="B675" s="1565" t="s">
        <v>1880</v>
      </c>
      <c r="C675" s="1547" t="s">
        <v>179</v>
      </c>
      <c r="E675" s="1548"/>
    </row>
    <row r="676" spans="1:5" ht="18">
      <c r="A676" s="1542" t="s">
        <v>1586</v>
      </c>
      <c r="B676" s="1565" t="s">
        <v>1881</v>
      </c>
      <c r="C676" s="1547" t="s">
        <v>179</v>
      </c>
      <c r="E676" s="1548"/>
    </row>
    <row r="677" spans="1:5" ht="18">
      <c r="A677" s="1542" t="s">
        <v>1587</v>
      </c>
      <c r="B677" s="1565" t="s">
        <v>1882</v>
      </c>
      <c r="C677" s="1547" t="s">
        <v>179</v>
      </c>
      <c r="E677" s="1548"/>
    </row>
    <row r="678" spans="1:5" ht="18">
      <c r="A678" s="1542" t="s">
        <v>1588</v>
      </c>
      <c r="B678" s="1565" t="s">
        <v>1883</v>
      </c>
      <c r="C678" s="1547" t="s">
        <v>179</v>
      </c>
      <c r="E678" s="1548"/>
    </row>
    <row r="679" spans="1:5" ht="18">
      <c r="A679" s="1542" t="s">
        <v>1589</v>
      </c>
      <c r="B679" s="1565" t="s">
        <v>1884</v>
      </c>
      <c r="C679" s="1547" t="s">
        <v>179</v>
      </c>
      <c r="E679" s="1548"/>
    </row>
    <row r="680" spans="1:5" ht="18">
      <c r="A680" s="1542" t="s">
        <v>1590</v>
      </c>
      <c r="B680" s="1565" t="s">
        <v>1885</v>
      </c>
      <c r="C680" s="1547" t="s">
        <v>179</v>
      </c>
      <c r="E680" s="1548"/>
    </row>
    <row r="681" spans="1:5" ht="18">
      <c r="A681" s="1542" t="s">
        <v>1591</v>
      </c>
      <c r="B681" s="1565" t="s">
        <v>1886</v>
      </c>
      <c r="C681" s="1547" t="s">
        <v>179</v>
      </c>
      <c r="E681" s="1548"/>
    </row>
    <row r="682" spans="1:5" ht="18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">
      <c r="A683" s="1542" t="s">
        <v>1593</v>
      </c>
      <c r="B683" s="1564" t="s">
        <v>1888</v>
      </c>
      <c r="C683" s="1547" t="s">
        <v>179</v>
      </c>
      <c r="E683" s="1548"/>
    </row>
    <row r="684" spans="1:5" ht="18">
      <c r="A684" s="1542" t="s">
        <v>1594</v>
      </c>
      <c r="B684" s="1565" t="s">
        <v>1889</v>
      </c>
      <c r="C684" s="1547" t="s">
        <v>179</v>
      </c>
      <c r="E684" s="1548"/>
    </row>
    <row r="685" spans="1:5" ht="18">
      <c r="A685" s="1542" t="s">
        <v>1595</v>
      </c>
      <c r="B685" s="1565" t="s">
        <v>1890</v>
      </c>
      <c r="C685" s="1547" t="s">
        <v>179</v>
      </c>
      <c r="E685" s="1548"/>
    </row>
    <row r="686" spans="1:5" ht="18">
      <c r="A686" s="1542" t="s">
        <v>1596</v>
      </c>
      <c r="B686" s="1565" t="s">
        <v>1891</v>
      </c>
      <c r="C686" s="1547" t="s">
        <v>179</v>
      </c>
      <c r="E686" s="1548"/>
    </row>
    <row r="687" spans="1:5" ht="18">
      <c r="A687" s="1542" t="s">
        <v>1597</v>
      </c>
      <c r="B687" s="1565" t="s">
        <v>1892</v>
      </c>
      <c r="C687" s="1547" t="s">
        <v>179</v>
      </c>
      <c r="E687" s="1548"/>
    </row>
    <row r="688" spans="1:5" ht="18">
      <c r="A688" s="1542" t="s">
        <v>1598</v>
      </c>
      <c r="B688" s="1565" t="s">
        <v>1893</v>
      </c>
      <c r="C688" s="1547" t="s">
        <v>179</v>
      </c>
      <c r="E688" s="1548"/>
    </row>
    <row r="689" spans="1:3" ht="18">
      <c r="A689" s="1542" t="s">
        <v>1599</v>
      </c>
      <c r="B689" s="1565" t="s">
        <v>1894</v>
      </c>
      <c r="C689" s="1547" t="s">
        <v>179</v>
      </c>
    </row>
    <row r="690" spans="1:3" ht="18">
      <c r="A690" s="1542" t="s">
        <v>1600</v>
      </c>
      <c r="B690" s="1565" t="s">
        <v>1895</v>
      </c>
      <c r="C690" s="1547" t="s">
        <v>179</v>
      </c>
    </row>
    <row r="691" spans="1:3" ht="18">
      <c r="A691" s="1542" t="s">
        <v>1601</v>
      </c>
      <c r="B691" s="1565" t="s">
        <v>1896</v>
      </c>
      <c r="C691" s="1547" t="s">
        <v>179</v>
      </c>
    </row>
    <row r="692" spans="1:3" ht="18">
      <c r="A692" s="1542" t="s">
        <v>1602</v>
      </c>
      <c r="B692" s="1566" t="s">
        <v>1897</v>
      </c>
      <c r="C692" s="1547" t="s">
        <v>179</v>
      </c>
    </row>
    <row r="693" spans="1:3" ht="18" thickBot="1">
      <c r="A693" s="1542" t="s">
        <v>1603</v>
      </c>
      <c r="B693" s="1568" t="s">
        <v>1898</v>
      </c>
      <c r="C693" s="1547" t="s">
        <v>179</v>
      </c>
    </row>
    <row r="694" spans="1:3" ht="18">
      <c r="A694" s="1542" t="s">
        <v>1604</v>
      </c>
      <c r="B694" s="1564" t="s">
        <v>1899</v>
      </c>
      <c r="C694" s="1547" t="s">
        <v>179</v>
      </c>
    </row>
    <row r="695" spans="1:3" ht="18">
      <c r="A695" s="1542" t="s">
        <v>1605</v>
      </c>
      <c r="B695" s="1565" t="s">
        <v>1900</v>
      </c>
      <c r="C695" s="1547" t="s">
        <v>179</v>
      </c>
    </row>
    <row r="696" spans="1:3" ht="18">
      <c r="A696" s="1542" t="s">
        <v>1606</v>
      </c>
      <c r="B696" s="1565" t="s">
        <v>1901</v>
      </c>
      <c r="C696" s="1547" t="s">
        <v>179</v>
      </c>
    </row>
    <row r="697" spans="1:3" ht="18">
      <c r="A697" s="1542" t="s">
        <v>1607</v>
      </c>
      <c r="B697" s="1565" t="s">
        <v>1902</v>
      </c>
      <c r="C697" s="1547" t="s">
        <v>179</v>
      </c>
    </row>
    <row r="698" spans="1:3" ht="18" thickBot="1">
      <c r="A698" s="1542" t="s">
        <v>1608</v>
      </c>
      <c r="B698" s="1573" t="s">
        <v>1903</v>
      </c>
      <c r="C698" s="1547" t="s">
        <v>179</v>
      </c>
    </row>
    <row r="699" spans="1:3" ht="18">
      <c r="A699" s="1542" t="s">
        <v>1609</v>
      </c>
      <c r="B699" s="1564" t="s">
        <v>1904</v>
      </c>
      <c r="C699" s="1547" t="s">
        <v>179</v>
      </c>
    </row>
    <row r="700" spans="1:3" ht="18">
      <c r="A700" s="1542" t="s">
        <v>1610</v>
      </c>
      <c r="B700" s="1565" t="s">
        <v>1905</v>
      </c>
      <c r="C700" s="1547" t="s">
        <v>179</v>
      </c>
    </row>
    <row r="701" spans="1:3" ht="18">
      <c r="A701" s="1542" t="s">
        <v>1611</v>
      </c>
      <c r="B701" s="1565" t="s">
        <v>1906</v>
      </c>
      <c r="C701" s="1547" t="s">
        <v>179</v>
      </c>
    </row>
    <row r="702" spans="1:3" ht="18">
      <c r="A702" s="1542" t="s">
        <v>1612</v>
      </c>
      <c r="B702" s="1565" t="s">
        <v>1907</v>
      </c>
      <c r="C702" s="1547" t="s">
        <v>179</v>
      </c>
    </row>
    <row r="703" spans="1:3" ht="18">
      <c r="A703" s="1542" t="s">
        <v>1613</v>
      </c>
      <c r="B703" s="1565" t="s">
        <v>1908</v>
      </c>
      <c r="C703" s="1547" t="s">
        <v>179</v>
      </c>
    </row>
    <row r="704" spans="1:3" ht="18">
      <c r="A704" s="1542" t="s">
        <v>1614</v>
      </c>
      <c r="B704" s="1565" t="s">
        <v>1909</v>
      </c>
      <c r="C704" s="1547" t="s">
        <v>179</v>
      </c>
    </row>
    <row r="705" spans="1:3" ht="18">
      <c r="A705" s="1542" t="s">
        <v>1615</v>
      </c>
      <c r="B705" s="1565" t="s">
        <v>1910</v>
      </c>
      <c r="C705" s="1547" t="s">
        <v>179</v>
      </c>
    </row>
    <row r="706" spans="1:3" ht="18">
      <c r="A706" s="1542" t="s">
        <v>1616</v>
      </c>
      <c r="B706" s="1565" t="s">
        <v>1911</v>
      </c>
      <c r="C706" s="1547" t="s">
        <v>179</v>
      </c>
    </row>
    <row r="707" spans="1:3" ht="18">
      <c r="A707" s="1542" t="s">
        <v>1617</v>
      </c>
      <c r="B707" s="1565" t="s">
        <v>1912</v>
      </c>
      <c r="C707" s="1547" t="s">
        <v>179</v>
      </c>
    </row>
    <row r="708" spans="1:3" ht="18">
      <c r="A708" s="1542" t="s">
        <v>1618</v>
      </c>
      <c r="B708" s="1565" t="s">
        <v>1913</v>
      </c>
      <c r="C708" s="1547" t="s">
        <v>179</v>
      </c>
    </row>
    <row r="709" spans="1:3" ht="18" thickBot="1">
      <c r="A709" s="1542" t="s">
        <v>1619</v>
      </c>
      <c r="B709" s="1573" t="s">
        <v>1914</v>
      </c>
      <c r="C709" s="1547" t="s">
        <v>179</v>
      </c>
    </row>
    <row r="710" spans="1:3" ht="18">
      <c r="A710" s="1542" t="s">
        <v>1620</v>
      </c>
      <c r="B710" s="1564" t="s">
        <v>1915</v>
      </c>
      <c r="C710" s="1547" t="s">
        <v>179</v>
      </c>
    </row>
    <row r="711" spans="1:3" ht="18">
      <c r="A711" s="1542" t="s">
        <v>1621</v>
      </c>
      <c r="B711" s="1565" t="s">
        <v>1916</v>
      </c>
      <c r="C711" s="1547" t="s">
        <v>179</v>
      </c>
    </row>
    <row r="712" spans="1:3" ht="18">
      <c r="A712" s="1542" t="s">
        <v>1622</v>
      </c>
      <c r="B712" s="1565" t="s">
        <v>1917</v>
      </c>
      <c r="C712" s="1547" t="s">
        <v>179</v>
      </c>
    </row>
    <row r="713" spans="1:3" ht="18">
      <c r="A713" s="1542" t="s">
        <v>1623</v>
      </c>
      <c r="B713" s="1565" t="s">
        <v>1918</v>
      </c>
      <c r="C713" s="1547" t="s">
        <v>179</v>
      </c>
    </row>
    <row r="714" spans="1:3" ht="18">
      <c r="A714" s="1542" t="s">
        <v>1624</v>
      </c>
      <c r="B714" s="1565" t="s">
        <v>1919</v>
      </c>
      <c r="C714" s="1547" t="s">
        <v>179</v>
      </c>
    </row>
    <row r="715" spans="1:3" ht="18">
      <c r="A715" s="1542" t="s">
        <v>1625</v>
      </c>
      <c r="B715" s="1565" t="s">
        <v>1920</v>
      </c>
      <c r="C715" s="1547" t="s">
        <v>179</v>
      </c>
    </row>
    <row r="716" spans="1:3" ht="18">
      <c r="A716" s="1542" t="s">
        <v>1626</v>
      </c>
      <c r="B716" s="1565" t="s">
        <v>1921</v>
      </c>
      <c r="C716" s="1547" t="s">
        <v>179</v>
      </c>
    </row>
    <row r="717" spans="1:3" ht="18">
      <c r="A717" s="1542" t="s">
        <v>1627</v>
      </c>
      <c r="B717" s="1565" t="s">
        <v>1922</v>
      </c>
      <c r="C717" s="1547" t="s">
        <v>179</v>
      </c>
    </row>
    <row r="718" spans="1:3" ht="18">
      <c r="A718" s="1542" t="s">
        <v>1628</v>
      </c>
      <c r="B718" s="1565" t="s">
        <v>1923</v>
      </c>
      <c r="C718" s="1547" t="s">
        <v>179</v>
      </c>
    </row>
    <row r="719" spans="1:3" ht="18" thickBot="1">
      <c r="A719" s="1542" t="s">
        <v>1629</v>
      </c>
      <c r="B719" s="1573" t="s">
        <v>1924</v>
      </c>
      <c r="C719" s="1547" t="s">
        <v>179</v>
      </c>
    </row>
    <row r="720" spans="1:3" ht="18">
      <c r="A720" s="1542" t="s">
        <v>1630</v>
      </c>
      <c r="B720" s="1564" t="s">
        <v>1925</v>
      </c>
      <c r="C720" s="1547" t="s">
        <v>179</v>
      </c>
    </row>
    <row r="721" spans="1:3" ht="18">
      <c r="A721" s="1542" t="s">
        <v>1631</v>
      </c>
      <c r="B721" s="1565" t="s">
        <v>1926</v>
      </c>
      <c r="C721" s="1547" t="s">
        <v>179</v>
      </c>
    </row>
    <row r="722" spans="1:3" ht="18">
      <c r="A722" s="1542" t="s">
        <v>1632</v>
      </c>
      <c r="B722" s="1565" t="s">
        <v>1927</v>
      </c>
      <c r="C722" s="1547" t="s">
        <v>179</v>
      </c>
    </row>
    <row r="723" spans="1:3" ht="18">
      <c r="A723" s="1542" t="s">
        <v>1633</v>
      </c>
      <c r="B723" s="1565" t="s">
        <v>1928</v>
      </c>
      <c r="C723" s="1547" t="s">
        <v>179</v>
      </c>
    </row>
    <row r="724" spans="1:3" ht="18" thickBot="1">
      <c r="A724" s="1542" t="s">
        <v>1634</v>
      </c>
      <c r="B724" s="1573" t="s">
        <v>1929</v>
      </c>
      <c r="C724" s="1547" t="s">
        <v>179</v>
      </c>
    </row>
    <row r="725" spans="1:3" ht="18">
      <c r="A725" s="1574"/>
      <c r="B725" s="1575"/>
      <c r="C725" s="1547"/>
    </row>
    <row r="726" spans="1:3" ht="13.5">
      <c r="A726" s="1576" t="s">
        <v>784</v>
      </c>
      <c r="B726" s="1577" t="s">
        <v>783</v>
      </c>
      <c r="C726" s="1578" t="s">
        <v>784</v>
      </c>
    </row>
    <row r="727" spans="1:3" ht="13.5">
      <c r="A727" s="1579"/>
      <c r="B727" s="1580">
        <v>44227</v>
      </c>
      <c r="C727" s="1579" t="s">
        <v>1635</v>
      </c>
    </row>
    <row r="728" spans="1:3" ht="13.5">
      <c r="A728" s="1579"/>
      <c r="B728" s="1580">
        <v>44255</v>
      </c>
      <c r="C728" s="1579" t="s">
        <v>1636</v>
      </c>
    </row>
    <row r="729" spans="1:3" ht="13.5">
      <c r="A729" s="1579"/>
      <c r="B729" s="1580">
        <v>44286</v>
      </c>
      <c r="C729" s="1579" t="s">
        <v>1637</v>
      </c>
    </row>
    <row r="730" spans="1:3" ht="13.5">
      <c r="A730" s="1579"/>
      <c r="B730" s="1580">
        <v>44316</v>
      </c>
      <c r="C730" s="1579" t="s">
        <v>1638</v>
      </c>
    </row>
    <row r="731" spans="1:3" ht="13.5">
      <c r="A731" s="1579"/>
      <c r="B731" s="1580">
        <v>44347</v>
      </c>
      <c r="C731" s="1579" t="s">
        <v>1639</v>
      </c>
    </row>
    <row r="732" spans="1:3" ht="13.5">
      <c r="A732" s="1579"/>
      <c r="B732" s="1580">
        <v>44377</v>
      </c>
      <c r="C732" s="1579" t="s">
        <v>1640</v>
      </c>
    </row>
    <row r="733" spans="1:3" ht="13.5">
      <c r="A733" s="1579"/>
      <c r="B733" s="1580">
        <v>44408</v>
      </c>
      <c r="C733" s="1579" t="s">
        <v>1641</v>
      </c>
    </row>
    <row r="734" spans="1:3" ht="13.5">
      <c r="A734" s="1579"/>
      <c r="B734" s="1580">
        <v>44439</v>
      </c>
      <c r="C734" s="1579" t="s">
        <v>1642</v>
      </c>
    </row>
    <row r="735" spans="1:3" ht="13.5">
      <c r="A735" s="1579"/>
      <c r="B735" s="1580">
        <v>44469</v>
      </c>
      <c r="C735" s="1579" t="s">
        <v>1643</v>
      </c>
    </row>
    <row r="736" spans="1:3" ht="13.5">
      <c r="A736" s="1579"/>
      <c r="B736" s="1580">
        <v>44500</v>
      </c>
      <c r="C736" s="1579" t="s">
        <v>1644</v>
      </c>
    </row>
    <row r="737" spans="1:3" ht="13.5">
      <c r="A737" s="1579"/>
      <c r="B737" s="1580">
        <v>44530</v>
      </c>
      <c r="C737" s="1579" t="s">
        <v>1645</v>
      </c>
    </row>
    <row r="738" spans="1:3" ht="13.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747" t="s">
        <v>2095</v>
      </c>
      <c r="M23" s="1748"/>
      <c r="N23" s="1748"/>
      <c r="O23" s="1749"/>
      <c r="P23" s="1756" t="s">
        <v>2096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735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738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713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1651</v>
      </c>
      <c r="K82" s="179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1652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1649</v>
      </c>
      <c r="K112" s="178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1650</v>
      </c>
      <c r="K113" s="178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619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677</v>
      </c>
      <c r="K130" s="178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678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904</v>
      </c>
      <c r="K136" s="1792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3" t="s">
        <v>686</v>
      </c>
      <c r="K140" s="179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686</v>
      </c>
      <c r="K141" s="1794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Мария Танева</cp:lastModifiedBy>
  <cp:lastPrinted>2019-01-10T13:58:54Z</cp:lastPrinted>
  <dcterms:created xsi:type="dcterms:W3CDTF">1997-12-10T11:54:07Z</dcterms:created>
  <dcterms:modified xsi:type="dcterms:W3CDTF">2021-11-22T06:50:30Z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